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985" tabRatio="791" activeTab="4"/>
  </bookViews>
  <sheets>
    <sheet name="bilanca" sheetId="1" r:id="rId1"/>
    <sheet name="prihodi" sheetId="2" r:id="rId2"/>
    <sheet name="rashodi-opći dio" sheetId="3" r:id="rId3"/>
    <sheet name="račun financiranja" sheetId="4" state="hidden" r:id="rId4"/>
    <sheet name="posebni dio" sheetId="5" r:id="rId5"/>
  </sheets>
  <definedNames>
    <definedName name="_xlnm.Print_Titles" localSheetId="4">'posebni dio'!$2:$4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dio'!$2:$3</definedName>
    <definedName name="_xlnm.Print_Area" localSheetId="0">'bilanca'!$A$3:$G$30</definedName>
    <definedName name="_xlnm.Print_Area" localSheetId="4">'posebni dio'!$A$1:$E$297</definedName>
    <definedName name="_xlnm.Print_Area" localSheetId="1">'prihodi'!$A$1:$H$80</definedName>
    <definedName name="_xlnm.Print_Area" localSheetId="3">'račun financiranja'!$A$1:$H$19</definedName>
    <definedName name="_xlnm.Print_Area" localSheetId="2">'rashodi-opći dio'!$A$1:$H$66</definedName>
  </definedNames>
  <calcPr fullCalcOnLoad="1"/>
</workbook>
</file>

<file path=xl/sharedStrings.xml><?xml version="1.0" encoding="utf-8"?>
<sst xmlns="http://schemas.openxmlformats.org/spreadsheetml/2006/main" count="637" uniqueCount="179">
  <si>
    <t>Uređaji, strojevi i oprema za ostale namjene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</si>
  <si>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</si>
  <si>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</si>
  <si>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</si>
  <si>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</si>
  <si>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</si>
  <si>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</si>
  <si>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</si>
  <si>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</si>
  <si>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</si>
  <si>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</si>
  <si>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</si>
  <si>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</si>
  <si>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</si>
  <si>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</si>
  <si>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</si>
  <si>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</si>
  <si>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</si>
  <si>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</si>
  <si>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</si>
  <si>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</si>
  <si>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</si>
  <si>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</si>
  <si>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</si>
  <si>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</si>
  <si>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</si>
  <si>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</si>
  <si>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</si>
  <si>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</si>
  <si>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</si>
  <si>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</si>
  <si>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</si>
  <si>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</si>
  <si>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</si>
  <si>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</si>
  <si>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</si>
  <si>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</si>
  <si>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</si>
  <si>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</si>
  <si>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</si>
  <si>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</si>
  <si>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</si>
  <si>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</si>
  <si>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</si>
  <si>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</si>
  <si>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</si>
  <si>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</si>
  <si>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</si>
  <si>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</si>
  <si>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</si>
  <si>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</si>
  <si>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</si>
  <si>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</si>
  <si>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</si>
  <si>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</si>
  <si>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</si>
  <si>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</si>
  <si>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</si>
  <si>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</si>
  <si>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</si>
  <si>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</si>
  <si>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</si>
  <si>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</si>
  <si>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</si>
  <si>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</si>
  <si>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</si>
  <si>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</si>
  <si>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</si>
  <si>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</si>
  <si>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</si>
  <si>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</si>
  <si>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</si>
  <si>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</si>
  <si>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</si>
  <si>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</si>
  <si>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</si>
  <si>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</si>
  <si>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</si>
  <si>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</si>
  <si>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</si>
  <si>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</si>
  <si>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</si>
  <si>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</si>
  <si>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</si>
  <si>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</si>
  <si>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</si>
  <si>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Prijevozna sredstvau cestovnom prometu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</si>
  <si>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</si>
  <si>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</si>
  <si>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</si>
  <si>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</si>
  <si>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</si>
  <si>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</si>
  <si>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</si>
  <si>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</si>
  <si>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</si>
  <si>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</si>
  <si>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</si>
  <si>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</si>
  <si>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</si>
  <si>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 xml:space="preserve">OBNOVA VOZNOG PARKA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</si>
  <si>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</si>
  <si>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</si>
  <si>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</si>
  <si>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</si>
  <si>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</si>
  <si>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</si>
  <si>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</si>
  <si>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</si>
  <si>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</si>
  <si>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</si>
  <si>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</si>
  <si>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Izdaci za vrijednosne papire</t>
  </si>
  <si>
    <t>Usluge tekućeg i investicijskog održavanja</t>
  </si>
  <si>
    <t>Premije osiguranja</t>
  </si>
  <si>
    <t>Prihodi od prodaje prijevoznih sredstava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</si>
  <si>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</si>
  <si>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</si>
  <si>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</si>
  <si>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</si>
  <si>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</si>
  <si>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</si>
  <si>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</si>
  <si>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</si>
  <si>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Prihodi od prodaje knjiga, umjetničkih djela i ostalih izložbenih vrijednosti</t>
  </si>
  <si>
    <t>INFORMATIZACIJA</t>
  </si>
  <si>
    <t>Prihodi od prodaje proizvoda i robe te pruženih usluga i prihodi od donacija</t>
  </si>
  <si>
    <t>Prihodi od prodaje proizvoda i robe te pruženih usluga</t>
  </si>
  <si>
    <t>Prihodi od pruženih usluga</t>
  </si>
  <si>
    <t>Kazne, penali i naknade štete</t>
  </si>
  <si>
    <t>MANDATNI POSLOVI</t>
  </si>
  <si>
    <t>A1004</t>
  </si>
  <si>
    <t>Stipendije i školarine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</si>
  <si>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</si>
  <si>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</si>
  <si>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</si>
  <si>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</si>
  <si>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</si>
  <si>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Licence</t>
  </si>
  <si>
    <t>Rashodi za nabavu neproizvedene dugotrajne imovine</t>
  </si>
  <si>
    <t>Nematerijalna imovina</t>
  </si>
  <si>
    <t>SANACIJSKI FOND</t>
  </si>
  <si>
    <t>Ostali prihodi od financijske imovine (Doprinosi u sanacijski fond)</t>
  </si>
  <si>
    <t>Ostale naknade (troškovi izgubljenog sudskog spora)</t>
  </si>
  <si>
    <t>Refundacije iz prethodnih godina</t>
  </si>
  <si>
    <t>Naknade troškova osobama izvan radnog odnosa</t>
  </si>
  <si>
    <t>-</t>
  </si>
  <si>
    <t>PRIJENOS DEPOZITA U SLJEDEĆE RAZDOBLJE</t>
  </si>
  <si>
    <t>Obveznice domaće</t>
  </si>
  <si>
    <t>Izdaci za obveznice</t>
  </si>
  <si>
    <t xml:space="preserve">A1005 </t>
  </si>
  <si>
    <t>MJERE ZA SPRJEČAVANJE NEDOSTUPNOSTI DEPOZITA</t>
  </si>
  <si>
    <t>POSLOVI PROIZAŠLI IZ POSTUPAKA 
SANACIJE I PRIVATIZACIJE BANAKA</t>
  </si>
  <si>
    <t>Stručno usavršavanje</t>
  </si>
  <si>
    <t>INDEKS</t>
  </si>
  <si>
    <t>5=4/2*100</t>
  </si>
  <si>
    <t>6=4/3*100</t>
  </si>
  <si>
    <t>4=3/2*100</t>
  </si>
  <si>
    <t>BROJČANA OZNAKA I NAZIV</t>
  </si>
  <si>
    <t>IZVORNI PLAN 2016</t>
  </si>
  <si>
    <t>IZVRŠENJE 2015.</t>
  </si>
  <si>
    <t>IZVRŠENJE 
 2016.</t>
  </si>
  <si>
    <t>IZVRŠENJE  2015</t>
  </si>
  <si>
    <t>IZVORNI PLAN
 2016.</t>
  </si>
  <si>
    <t>IZVRŠENJE
 2016.</t>
  </si>
  <si>
    <t>IZVRŠENJE 2016</t>
  </si>
  <si>
    <t>Ostali rashodi (zaštita na radu i rashodi amortizacije)</t>
  </si>
  <si>
    <t>Kapitalne pomoći</t>
  </si>
  <si>
    <t>Kapitalne pomoći kreditnim institucijama u javnom sektoru</t>
  </si>
  <si>
    <t>Ostali nespomenuti financijski rashodi</t>
  </si>
  <si>
    <t>Ostale naknade (troškovi izgubljenog sudskog spora i ostalo)</t>
  </si>
  <si>
    <t>Kapitalne pomoći kreditnim i ostalim financijskim institucijama u javnom sektoru</t>
  </si>
  <si>
    <t>Ostali prihodi od nefinancijske imovine</t>
  </si>
  <si>
    <t>UKUPNI PRIHODI</t>
  </si>
  <si>
    <t>UKUPNI RASHODI</t>
  </si>
  <si>
    <t>IZVORNI PLAN 2016.</t>
  </si>
  <si>
    <t>DRŽAVNE AGENCIJE ZA OSIGURANJE ŠTEDNIH ULOGA I SANACIJU BANAKA</t>
  </si>
  <si>
    <t xml:space="preserve">IZVRŠENJE FINANCIJSKOG PLANA                                                                                                                                                                        </t>
  </si>
  <si>
    <t xml:space="preserve"> ZA 2016. GODINU   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</si>
</sst>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  <numFmt numFmtId="183" formatCode="#,##0.000"/>
    <numFmt numFmtId="184" formatCode="#,##0.0000"/>
    <numFmt numFmtId="185" formatCode="#,##0;[Red]#,##0"/>
    <numFmt numFmtId="186" formatCode="#,##0\ _k_n;[Red]#,##0\ _k_n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.85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9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172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Border="1" applyAlignment="1">
      <alignment horizontal="right" vertical="center" wrapText="1"/>
    </xf>
    <xf numFmtId="0" fontId="16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center" wrapText="1"/>
      <protection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3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18" fillId="0" borderId="0" xfId="52" applyFont="1" applyFill="1" applyBorder="1" applyAlignment="1">
      <alignment horizontal="left" wrapText="1"/>
      <protection/>
    </xf>
    <xf numFmtId="0" fontId="16" fillId="0" borderId="0" xfId="52" applyFont="1" applyFill="1" applyBorder="1" applyAlignment="1">
      <alignment horizontal="left"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16" fillId="0" borderId="0" xfId="52" applyFont="1" applyFill="1" applyBorder="1" applyAlignment="1">
      <alignment horizontal="right" wrapText="1"/>
      <protection/>
    </xf>
    <xf numFmtId="0" fontId="18" fillId="0" borderId="0" xfId="52" applyFont="1" applyFill="1" applyBorder="1" applyAlignment="1">
      <alignment horizontal="right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quotePrefix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quotePrefix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wrapText="1"/>
      <protection/>
    </xf>
    <xf numFmtId="0" fontId="8" fillId="0" borderId="11" xfId="0" applyNumberFormat="1" applyFont="1" applyFill="1" applyBorder="1" applyAlignment="1" applyProtection="1" quotePrefix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quotePrefix="1">
      <alignment horizontal="center"/>
    </xf>
    <xf numFmtId="4" fontId="7" fillId="0" borderId="12" xfId="0" applyNumberFormat="1" applyFont="1" applyFill="1" applyBorder="1" applyAlignment="1" applyProtection="1">
      <alignment horizontal="right" wrapText="1"/>
      <protection/>
    </xf>
    <xf numFmtId="0" fontId="26" fillId="0" borderId="14" xfId="0" applyNumberFormat="1" applyFont="1" applyFill="1" applyBorder="1" applyAlignment="1" applyProtection="1" quotePrefix="1">
      <alignment horizontal="center"/>
      <protection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 quotePrefix="1">
      <alignment horizontal="center" vertical="center"/>
      <protection/>
    </xf>
    <xf numFmtId="0" fontId="26" fillId="0" borderId="12" xfId="0" applyNumberFormat="1" applyFont="1" applyFill="1" applyBorder="1" applyAlignment="1" applyProtection="1" quotePrefix="1">
      <alignment horizontal="center" vertical="center"/>
      <protection/>
    </xf>
    <xf numFmtId="0" fontId="3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3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left" vertical="top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Font="1" applyAlignment="1">
      <alignment/>
    </xf>
    <xf numFmtId="2" fontId="64" fillId="0" borderId="0" xfId="0" applyNumberFormat="1" applyFont="1" applyFill="1" applyBorder="1" applyAlignment="1" applyProtection="1">
      <alignment horizontal="right"/>
      <protection/>
    </xf>
    <xf numFmtId="3" fontId="64" fillId="0" borderId="0" xfId="0" applyNumberFormat="1" applyFont="1" applyFill="1" applyBorder="1" applyAlignment="1" applyProtection="1">
      <alignment/>
      <protection/>
    </xf>
    <xf numFmtId="3" fontId="64" fillId="0" borderId="0" xfId="0" applyNumberFormat="1" applyFont="1" applyFill="1" applyBorder="1" applyAlignment="1" applyProtection="1">
      <alignment/>
      <protection/>
    </xf>
    <xf numFmtId="2" fontId="65" fillId="0" borderId="0" xfId="0" applyNumberFormat="1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18" fillId="0" borderId="0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4" fontId="64" fillId="0" borderId="0" xfId="0" applyNumberFormat="1" applyFont="1" applyFill="1" applyBorder="1" applyAlignment="1" applyProtection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Border="1" applyAlignment="1" quotePrefix="1">
      <alignment horizontal="left" wrapText="1"/>
      <protection/>
    </xf>
    <xf numFmtId="0" fontId="2" fillId="0" borderId="0" xfId="51" applyFont="1" applyBorder="1" applyAlignment="1">
      <alignment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 quotePrefix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0" xfId="51" applyNumberFormat="1" applyFont="1" applyFill="1" applyBorder="1" applyAlignment="1" applyProtection="1">
      <alignment horizontal="left" wrapText="1"/>
      <protection/>
    </xf>
    <xf numFmtId="0" fontId="4" fillId="0" borderId="0" xfId="51" applyNumberFormat="1" applyFont="1" applyFill="1" applyBorder="1" applyAlignment="1" applyProtection="1">
      <alignment horizontal="left" wrapText="1"/>
      <protection/>
    </xf>
    <xf numFmtId="0" fontId="3" fillId="0" borderId="0" xfId="51" applyNumberFormat="1" applyFont="1" applyFill="1" applyBorder="1" applyAlignment="1" applyProtection="1">
      <alignment wrapText="1"/>
      <protection/>
    </xf>
    <xf numFmtId="0" fontId="4" fillId="0" borderId="0" xfId="51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6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top"/>
    </xf>
    <xf numFmtId="4" fontId="65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3" fontId="6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left" vertical="top"/>
    </xf>
    <xf numFmtId="4" fontId="65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14" xfId="0" applyFont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6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0" fillId="0" borderId="13" xfId="0" applyNumberForma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3" xfId="51"/>
    <cellStyle name="Obično_List4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workbookViewId="0" topLeftCell="A3">
      <selection activeCell="K7" sqref="K7"/>
    </sheetView>
  </sheetViews>
  <sheetFormatPr defaultColWidth="11.421875" defaultRowHeight="12.75"/>
  <cols>
    <col min="1" max="1" width="4.28125" style="24" customWidth="1"/>
    <col min="2" max="2" width="51.7109375" style="5" customWidth="1"/>
    <col min="3" max="4" width="14.00390625" style="0" customWidth="1"/>
    <col min="5" max="5" width="13.7109375" style="0" customWidth="1"/>
    <col min="6" max="7" width="8.140625" style="0" customWidth="1"/>
    <col min="8" max="8" width="7.8515625" style="0" customWidth="1"/>
    <col min="9" max="9" width="11.421875" style="0" customWidth="1"/>
    <col min="10" max="10" width="14.421875" style="0" customWidth="1"/>
  </cols>
  <sheetData>
    <row r="1" spans="1:3" ht="12.75" customHeight="1" hidden="1">
      <c r="A1" s="247" t="s">
        <v>2</v>
      </c>
      <c r="B1" s="248"/>
      <c r="C1" s="17"/>
    </row>
    <row r="2" spans="1:3" ht="27.75" customHeight="1" hidden="1">
      <c r="A2" s="248"/>
      <c r="B2" s="248"/>
      <c r="C2" s="17"/>
    </row>
    <row r="3" spans="1:7" ht="18.75">
      <c r="A3" s="257" t="s">
        <v>177</v>
      </c>
      <c r="B3" s="255"/>
      <c r="C3" s="255"/>
      <c r="D3" s="255"/>
      <c r="E3" s="250"/>
      <c r="F3" s="250"/>
      <c r="G3" s="250"/>
    </row>
    <row r="4" spans="1:7" ht="18.75">
      <c r="A4" s="255" t="s">
        <v>176</v>
      </c>
      <c r="B4" s="255"/>
      <c r="C4" s="255"/>
      <c r="D4" s="255"/>
      <c r="E4" s="255"/>
      <c r="F4" s="255"/>
      <c r="G4" s="255"/>
    </row>
    <row r="5" spans="1:7" ht="18.75">
      <c r="A5" s="255" t="s">
        <v>178</v>
      </c>
      <c r="B5" s="255"/>
      <c r="C5" s="255"/>
      <c r="D5" s="255"/>
      <c r="E5" s="255"/>
      <c r="F5" s="255"/>
      <c r="G5" s="255"/>
    </row>
    <row r="6" spans="1:8" s="31" customFormat="1" ht="39" customHeight="1">
      <c r="A6" s="249" t="s">
        <v>82</v>
      </c>
      <c r="B6" s="249"/>
      <c r="C6" s="249"/>
      <c r="D6" s="249"/>
      <c r="E6" s="250"/>
      <c r="F6" s="250"/>
      <c r="G6" s="250"/>
      <c r="H6"/>
    </row>
    <row r="7" spans="1:8" s="5" customFormat="1" ht="24" customHeight="1">
      <c r="A7" s="249" t="s">
        <v>4</v>
      </c>
      <c r="B7" s="249"/>
      <c r="C7" s="249"/>
      <c r="D7" s="249"/>
      <c r="E7" s="250"/>
      <c r="F7" s="250"/>
      <c r="G7" s="250"/>
      <c r="H7"/>
    </row>
    <row r="8" spans="1:3" s="5" customFormat="1" ht="18.75" customHeight="1">
      <c r="A8" s="167"/>
      <c r="B8" s="30"/>
      <c r="C8" s="30"/>
    </row>
    <row r="9" spans="1:8" s="5" customFormat="1" ht="27.75" customHeight="1">
      <c r="A9" s="251" t="s">
        <v>158</v>
      </c>
      <c r="B9" s="252"/>
      <c r="C9" s="166" t="s">
        <v>160</v>
      </c>
      <c r="D9" s="135" t="s">
        <v>159</v>
      </c>
      <c r="E9" s="86" t="s">
        <v>161</v>
      </c>
      <c r="F9" s="126" t="s">
        <v>154</v>
      </c>
      <c r="G9" s="126" t="s">
        <v>154</v>
      </c>
      <c r="H9" s="136"/>
    </row>
    <row r="10" spans="1:8" s="5" customFormat="1" ht="10.5" customHeight="1">
      <c r="A10" s="253">
        <v>1</v>
      </c>
      <c r="B10" s="254"/>
      <c r="C10" s="178">
        <v>2</v>
      </c>
      <c r="D10" s="175">
        <v>3</v>
      </c>
      <c r="E10" s="175">
        <v>4</v>
      </c>
      <c r="F10" s="175" t="s">
        <v>155</v>
      </c>
      <c r="G10" s="176" t="s">
        <v>156</v>
      </c>
      <c r="H10" s="136"/>
    </row>
    <row r="11" spans="1:10" s="5" customFormat="1" ht="22.5" customHeight="1">
      <c r="A11" s="168">
        <v>6</v>
      </c>
      <c r="B11" s="165" t="s">
        <v>30</v>
      </c>
      <c r="C11" s="141">
        <f>prihodi!D6+prihodi!D36+prihodi!D45+prihodi!D72</f>
        <v>1015213307</v>
      </c>
      <c r="D11" s="87">
        <f>prihodi!E6+prihodi!E36+prihodi!E45+prihodi!E72</f>
        <v>915300000</v>
      </c>
      <c r="E11" s="87">
        <f>prihodi!F6+prihodi!F36+prihodi!F45+prihodi!F72</f>
        <v>912996038.01</v>
      </c>
      <c r="F11" s="173">
        <f>E11/C11*100</f>
        <v>89.93144905753289</v>
      </c>
      <c r="G11" s="173">
        <f>E11/D11*100</f>
        <v>99.74828340544084</v>
      </c>
      <c r="H11" s="137"/>
      <c r="J11" s="6"/>
    </row>
    <row r="12" spans="1:8" s="5" customFormat="1" ht="30.75" customHeight="1">
      <c r="A12" s="171">
        <v>7</v>
      </c>
      <c r="B12" s="238" t="s">
        <v>93</v>
      </c>
      <c r="C12" s="142">
        <v>0</v>
      </c>
      <c r="D12" s="87">
        <f>prihodi!E23+prihodi!E60</f>
        <v>0</v>
      </c>
      <c r="E12" s="87">
        <f>prihodi!F23+prihodi!F60</f>
        <v>500</v>
      </c>
      <c r="F12" s="173" t="s">
        <v>146</v>
      </c>
      <c r="G12" s="173" t="s">
        <v>146</v>
      </c>
      <c r="H12" s="137"/>
    </row>
    <row r="13" spans="1:8" s="5" customFormat="1" ht="21.75" customHeight="1">
      <c r="A13" s="171"/>
      <c r="B13" s="165" t="s">
        <v>173</v>
      </c>
      <c r="C13" s="141">
        <f>C11+C12</f>
        <v>1015213307</v>
      </c>
      <c r="D13" s="141">
        <f>D11+D12</f>
        <v>915300000</v>
      </c>
      <c r="E13" s="141">
        <f>E11+E12</f>
        <v>912996538.01</v>
      </c>
      <c r="F13" s="173">
        <f>E13/C13*100</f>
        <v>89.93149830826637</v>
      </c>
      <c r="G13" s="173">
        <f>E13/D13*100</f>
        <v>99.74833803233912</v>
      </c>
      <c r="H13" s="137"/>
    </row>
    <row r="14" spans="1:10" s="5" customFormat="1" ht="22.5" customHeight="1">
      <c r="A14" s="168">
        <v>3</v>
      </c>
      <c r="B14" s="165" t="s">
        <v>101</v>
      </c>
      <c r="C14" s="140">
        <f>'rashodi-opći dio'!D4</f>
        <v>104858452</v>
      </c>
      <c r="D14" s="88">
        <f>'rashodi-opći dio'!E4</f>
        <v>1091489000</v>
      </c>
      <c r="E14" s="88">
        <f>'rashodi-opći dio'!F4</f>
        <v>992775157.9900001</v>
      </c>
      <c r="F14" s="173">
        <f>E14/C14*100</f>
        <v>946.7764772934089</v>
      </c>
      <c r="G14" s="173">
        <f>E14/D14*100</f>
        <v>90.95603876814151</v>
      </c>
      <c r="H14" s="137"/>
      <c r="J14" s="6"/>
    </row>
    <row r="15" spans="1:10" s="5" customFormat="1" ht="30.75" customHeight="1">
      <c r="A15" s="239">
        <v>4</v>
      </c>
      <c r="B15" s="238" t="s">
        <v>103</v>
      </c>
      <c r="C15" s="141">
        <f>'rashodi-opći dio'!D54</f>
        <v>136897</v>
      </c>
      <c r="D15" s="88">
        <f>'rashodi-opći dio'!E54</f>
        <v>235000</v>
      </c>
      <c r="E15" s="88">
        <f>'rashodi-opći dio'!F54</f>
        <v>201771.28999999998</v>
      </c>
      <c r="F15" s="173">
        <f>E15/C15*100</f>
        <v>147.3891246703726</v>
      </c>
      <c r="G15" s="173">
        <f>E15/D15*100</f>
        <v>85.8601234042553</v>
      </c>
      <c r="H15" s="137"/>
      <c r="J15" s="6"/>
    </row>
    <row r="16" spans="1:10" s="5" customFormat="1" ht="21.75" customHeight="1">
      <c r="A16" s="239"/>
      <c r="B16" s="165" t="s">
        <v>174</v>
      </c>
      <c r="C16" s="141">
        <f>C14+C15</f>
        <v>104995349</v>
      </c>
      <c r="D16" s="141">
        <f>D14+D15</f>
        <v>1091724000</v>
      </c>
      <c r="E16" s="141">
        <f>E14+E15</f>
        <v>992976929.2800001</v>
      </c>
      <c r="F16" s="173">
        <f>E16/C16*100</f>
        <v>945.7342051217906</v>
      </c>
      <c r="G16" s="173">
        <f>E16/D16*100</f>
        <v>90.9549418424437</v>
      </c>
      <c r="H16" s="137"/>
      <c r="J16" s="6"/>
    </row>
    <row r="17" spans="1:8" s="5" customFormat="1" ht="22.5" customHeight="1">
      <c r="A17" s="168"/>
      <c r="B17" s="165" t="s">
        <v>29</v>
      </c>
      <c r="C17" s="88">
        <f>C11+C12-C14-C15</f>
        <v>910217958</v>
      </c>
      <c r="D17" s="88">
        <f>D11+D12-D14-D15</f>
        <v>-176424000</v>
      </c>
      <c r="E17" s="88">
        <f>E11+E12-E14-E15</f>
        <v>-79980391.27000014</v>
      </c>
      <c r="F17" s="173">
        <f>E17/C17*100</f>
        <v>-8.786949385808553</v>
      </c>
      <c r="G17" s="173">
        <f>E17/D17*100</f>
        <v>45.33418994581244</v>
      </c>
      <c r="H17" s="137"/>
    </row>
    <row r="18" spans="1:10" s="5" customFormat="1" ht="20.25" customHeight="1">
      <c r="A18" s="169"/>
      <c r="B18" s="30"/>
      <c r="C18" s="17"/>
      <c r="J18" s="6"/>
    </row>
    <row r="19" spans="1:10" s="28" customFormat="1" ht="24" customHeight="1">
      <c r="A19" s="256" t="s">
        <v>37</v>
      </c>
      <c r="B19" s="256"/>
      <c r="C19" s="256"/>
      <c r="D19" s="256"/>
      <c r="E19" s="250"/>
      <c r="F19" s="250"/>
      <c r="G19" s="250"/>
      <c r="H19"/>
      <c r="J19" s="73"/>
    </row>
    <row r="20" spans="1:3" s="28" customFormat="1" ht="18" customHeight="1">
      <c r="A20" s="170"/>
      <c r="B20" s="29"/>
      <c r="C20" s="30"/>
    </row>
    <row r="21" spans="1:8" s="28" customFormat="1" ht="27" customHeight="1">
      <c r="A21" s="251" t="s">
        <v>158</v>
      </c>
      <c r="B21" s="252"/>
      <c r="C21" s="166" t="str">
        <f>C9</f>
        <v>IZVRŠENJE 2015.</v>
      </c>
      <c r="D21" s="135" t="str">
        <f>D9</f>
        <v>IZVORNI PLAN 2016</v>
      </c>
      <c r="E21" s="86" t="str">
        <f>E9</f>
        <v>IZVRŠENJE 
 2016.</v>
      </c>
      <c r="F21" s="139" t="s">
        <v>154</v>
      </c>
      <c r="G21" s="126" t="s">
        <v>154</v>
      </c>
      <c r="H21" s="136"/>
    </row>
    <row r="22" spans="1:8" s="28" customFormat="1" ht="12.75" customHeight="1">
      <c r="A22" s="253">
        <v>1</v>
      </c>
      <c r="B22" s="254"/>
      <c r="C22" s="174">
        <v>2</v>
      </c>
      <c r="D22" s="175">
        <v>3</v>
      </c>
      <c r="E22" s="175">
        <v>4</v>
      </c>
      <c r="F22" s="175" t="s">
        <v>155</v>
      </c>
      <c r="G22" s="176" t="s">
        <v>156</v>
      </c>
      <c r="H22" s="136"/>
    </row>
    <row r="23" spans="1:8" s="28" customFormat="1" ht="30.75" customHeight="1">
      <c r="A23" s="171">
        <v>8</v>
      </c>
      <c r="B23" s="165" t="s">
        <v>25</v>
      </c>
      <c r="C23" s="143">
        <v>0</v>
      </c>
      <c r="D23" s="87">
        <v>0</v>
      </c>
      <c r="E23" s="87">
        <v>0</v>
      </c>
      <c r="F23" s="173" t="s">
        <v>146</v>
      </c>
      <c r="G23" s="173" t="s">
        <v>146</v>
      </c>
      <c r="H23" s="138"/>
    </row>
    <row r="24" spans="1:8" s="28" customFormat="1" ht="32.25" customHeight="1">
      <c r="A24" s="171">
        <v>5</v>
      </c>
      <c r="B24" s="165" t="s">
        <v>28</v>
      </c>
      <c r="C24" s="143">
        <v>0</v>
      </c>
      <c r="D24" s="87">
        <v>0</v>
      </c>
      <c r="E24" s="87">
        <v>0</v>
      </c>
      <c r="F24" s="173" t="s">
        <v>146</v>
      </c>
      <c r="G24" s="173" t="s">
        <v>146</v>
      </c>
      <c r="H24" s="138"/>
    </row>
    <row r="25" spans="1:8" s="28" customFormat="1" ht="32.25" customHeight="1">
      <c r="A25" s="168"/>
      <c r="B25" s="165" t="s">
        <v>147</v>
      </c>
      <c r="C25" s="87">
        <f>-(C23-C24+C17)</f>
        <v>-910217958</v>
      </c>
      <c r="D25" s="87">
        <f>-(D23-D24+D17)</f>
        <v>176424000</v>
      </c>
      <c r="E25" s="87">
        <f>-(E23-E24+E17)</f>
        <v>79980391.27000014</v>
      </c>
      <c r="F25" s="173">
        <f>E25/C25*100</f>
        <v>-8.786949385808553</v>
      </c>
      <c r="G25" s="173">
        <f>E25/D25*100</f>
        <v>45.33418994581244</v>
      </c>
      <c r="H25" s="137"/>
    </row>
    <row r="26" spans="1:8" s="28" customFormat="1" ht="18.75">
      <c r="A26" s="168"/>
      <c r="B26" s="165" t="s">
        <v>70</v>
      </c>
      <c r="C26" s="88">
        <f>C23-C24+C25</f>
        <v>-910217958</v>
      </c>
      <c r="D26" s="88">
        <f>D23-D24+D25</f>
        <v>176424000</v>
      </c>
      <c r="E26" s="88">
        <f>E23-E24+E25</f>
        <v>79980391.27000014</v>
      </c>
      <c r="F26" s="173">
        <f>E26/C26*100</f>
        <v>-8.786949385808553</v>
      </c>
      <c r="G26" s="173">
        <f>E26/D26*100</f>
        <v>45.33418994581244</v>
      </c>
      <c r="H26" s="137"/>
    </row>
    <row r="27" spans="1:8" s="28" customFormat="1" ht="18" customHeight="1">
      <c r="A27" s="172"/>
      <c r="B27" s="54"/>
      <c r="C27" s="54"/>
      <c r="F27" s="148"/>
      <c r="G27" s="147"/>
      <c r="H27" s="138"/>
    </row>
    <row r="28" spans="1:8" s="28" customFormat="1" ht="18.75">
      <c r="A28" s="168"/>
      <c r="B28" s="165" t="s">
        <v>74</v>
      </c>
      <c r="C28" s="88">
        <f>C17+C26</f>
        <v>0</v>
      </c>
      <c r="D28" s="88">
        <f>D17+D26</f>
        <v>0</v>
      </c>
      <c r="E28" s="88">
        <f>E17+E26</f>
        <v>0</v>
      </c>
      <c r="F28" s="173" t="s">
        <v>146</v>
      </c>
      <c r="G28" s="173" t="s">
        <v>146</v>
      </c>
      <c r="H28" s="137"/>
    </row>
    <row r="29" spans="1:3" s="28" customFormat="1" ht="18" customHeight="1">
      <c r="A29" s="169"/>
      <c r="B29" s="30"/>
      <c r="C29" s="30"/>
    </row>
    <row r="30" s="5" customFormat="1" ht="12.75" customHeight="1">
      <c r="A30" s="24"/>
    </row>
    <row r="31" s="5" customFormat="1" ht="12.75" customHeight="1">
      <c r="A31" s="24"/>
    </row>
    <row r="32" s="5" customFormat="1" ht="12.75" customHeight="1">
      <c r="A32" s="24"/>
    </row>
    <row r="33" s="5" customFormat="1" ht="12.75" customHeight="1">
      <c r="A33" s="24"/>
    </row>
    <row r="34" s="5" customFormat="1" ht="12.75" customHeight="1">
      <c r="A34" s="24"/>
    </row>
    <row r="35" s="5" customFormat="1" ht="12.75" customHeight="1">
      <c r="A35" s="24"/>
    </row>
    <row r="36" s="5" customFormat="1" ht="12.75" customHeight="1">
      <c r="A36" s="24"/>
    </row>
    <row r="37" s="5" customFormat="1" ht="12.75" customHeight="1">
      <c r="A37" s="24"/>
    </row>
    <row r="38" s="5" customFormat="1" ht="12.75" customHeight="1">
      <c r="A38" s="24"/>
    </row>
    <row r="39" s="5" customFormat="1" ht="12.75" customHeight="1">
      <c r="A39" s="24"/>
    </row>
    <row r="40" s="5" customFormat="1" ht="12.75" customHeight="1">
      <c r="A40" s="24"/>
    </row>
    <row r="41" s="5" customFormat="1" ht="12.75" customHeight="1">
      <c r="A41" s="24"/>
    </row>
    <row r="42" s="5" customFormat="1" ht="12.75" customHeight="1">
      <c r="A42" s="24"/>
    </row>
    <row r="43" s="5" customFormat="1" ht="12.75" customHeight="1">
      <c r="A43" s="24"/>
    </row>
    <row r="44" s="5" customFormat="1" ht="12.75" customHeight="1">
      <c r="A44" s="24"/>
    </row>
    <row r="45" s="5" customFormat="1" ht="12.75" customHeight="1">
      <c r="A45" s="24"/>
    </row>
    <row r="46" s="5" customFormat="1" ht="12.75" customHeight="1">
      <c r="A46" s="24"/>
    </row>
    <row r="47" s="5" customFormat="1" ht="12.75" customHeight="1">
      <c r="A47" s="24"/>
    </row>
    <row r="48" s="5" customFormat="1" ht="12.75" customHeight="1">
      <c r="A48" s="24"/>
    </row>
    <row r="49" s="5" customFormat="1" ht="12.75" customHeight="1">
      <c r="A49" s="24"/>
    </row>
    <row r="50" s="5" customFormat="1" ht="12.75" customHeight="1">
      <c r="A50" s="24"/>
    </row>
    <row r="51" s="5" customFormat="1" ht="12.75" customHeight="1">
      <c r="A51" s="24"/>
    </row>
    <row r="52" s="5" customFormat="1" ht="12.75" customHeight="1">
      <c r="A52" s="24"/>
    </row>
    <row r="53" s="5" customFormat="1" ht="12.75" customHeight="1">
      <c r="A53" s="24"/>
    </row>
    <row r="54" s="5" customFormat="1" ht="12.75" customHeight="1">
      <c r="A54" s="24"/>
    </row>
    <row r="55" s="5" customFormat="1" ht="12.75" customHeight="1">
      <c r="A55" s="24"/>
    </row>
    <row r="56" s="5" customFormat="1" ht="12.75" customHeight="1">
      <c r="A56" s="24"/>
    </row>
    <row r="57" s="5" customFormat="1" ht="12.75" customHeight="1">
      <c r="A57" s="24"/>
    </row>
    <row r="58" s="5" customFormat="1" ht="12.75" customHeight="1">
      <c r="A58" s="24"/>
    </row>
    <row r="59" s="5" customFormat="1" ht="12.75" customHeight="1">
      <c r="A59" s="24"/>
    </row>
    <row r="60" s="5" customFormat="1" ht="12.75" customHeight="1">
      <c r="A60" s="24"/>
    </row>
    <row r="61" s="5" customFormat="1" ht="12.75" customHeight="1">
      <c r="A61" s="24"/>
    </row>
    <row r="62" s="5" customFormat="1" ht="12.75" customHeight="1">
      <c r="A62" s="24"/>
    </row>
    <row r="63" s="5" customFormat="1" ht="12.75" customHeight="1">
      <c r="A63" s="24"/>
    </row>
    <row r="64" s="5" customFormat="1" ht="12.75" customHeight="1">
      <c r="A64" s="24"/>
    </row>
    <row r="65" s="5" customFormat="1" ht="12.75" customHeight="1">
      <c r="A65" s="24"/>
    </row>
    <row r="66" s="5" customFormat="1" ht="12.75" customHeight="1">
      <c r="A66" s="24"/>
    </row>
    <row r="67" s="5" customFormat="1" ht="12.75" customHeight="1">
      <c r="A67" s="24"/>
    </row>
    <row r="68" s="5" customFormat="1" ht="12.75" customHeight="1">
      <c r="A68" s="24"/>
    </row>
    <row r="69" s="5" customFormat="1" ht="12.75" customHeight="1">
      <c r="A69" s="24"/>
    </row>
    <row r="70" s="5" customFormat="1" ht="12.75" customHeight="1">
      <c r="A70" s="24"/>
    </row>
    <row r="71" s="5" customFormat="1" ht="12.75" customHeight="1">
      <c r="A71" s="24"/>
    </row>
    <row r="72" s="5" customFormat="1" ht="12.75" customHeight="1">
      <c r="A72" s="24"/>
    </row>
    <row r="73" s="5" customFormat="1" ht="12.75" customHeight="1">
      <c r="A73" s="24"/>
    </row>
    <row r="74" s="5" customFormat="1" ht="12.75" customHeight="1">
      <c r="A74" s="24"/>
    </row>
    <row r="75" s="5" customFormat="1" ht="12.75" customHeight="1">
      <c r="A75" s="24"/>
    </row>
    <row r="76" s="5" customFormat="1" ht="12.75" customHeight="1">
      <c r="A76" s="24"/>
    </row>
    <row r="77" s="5" customFormat="1" ht="12.75" customHeight="1">
      <c r="A77" s="24"/>
    </row>
    <row r="78" s="5" customFormat="1" ht="12.75" customHeight="1">
      <c r="A78" s="24"/>
    </row>
    <row r="79" s="5" customFormat="1" ht="12.75" customHeight="1">
      <c r="A79" s="24"/>
    </row>
    <row r="80" s="5" customFormat="1" ht="12.75" customHeight="1">
      <c r="A80" s="24"/>
    </row>
    <row r="81" s="5" customFormat="1" ht="12.75" customHeight="1">
      <c r="A81" s="24"/>
    </row>
    <row r="82" s="5" customFormat="1" ht="12.75" customHeight="1">
      <c r="A82" s="24"/>
    </row>
    <row r="83" s="5" customFormat="1" ht="12.75" customHeight="1">
      <c r="A83" s="24"/>
    </row>
    <row r="84" s="5" customFormat="1" ht="12.75" customHeight="1">
      <c r="A84" s="24"/>
    </row>
    <row r="85" s="5" customFormat="1" ht="12.75" customHeight="1">
      <c r="A85" s="24"/>
    </row>
    <row r="86" s="5" customFormat="1" ht="12.75" customHeight="1">
      <c r="A86" s="24"/>
    </row>
    <row r="87" s="5" customFormat="1" ht="12.75" customHeight="1">
      <c r="A87" s="24"/>
    </row>
    <row r="88" s="5" customFormat="1" ht="12.75" customHeight="1">
      <c r="A88" s="24"/>
    </row>
    <row r="89" s="5" customFormat="1" ht="12.75" customHeight="1">
      <c r="A89" s="24"/>
    </row>
    <row r="90" s="5" customFormat="1" ht="12.75" customHeight="1">
      <c r="A90" s="24"/>
    </row>
    <row r="91" s="5" customFormat="1" ht="12.75" customHeight="1">
      <c r="A91" s="24"/>
    </row>
    <row r="92" s="5" customFormat="1" ht="12.75" customHeight="1">
      <c r="A92" s="24"/>
    </row>
    <row r="93" s="5" customFormat="1" ht="12.75" customHeight="1">
      <c r="A93" s="24"/>
    </row>
    <row r="94" s="5" customFormat="1" ht="12.75" customHeight="1">
      <c r="A94" s="24"/>
    </row>
    <row r="95" s="5" customFormat="1" ht="12.75" customHeight="1">
      <c r="A95" s="24"/>
    </row>
    <row r="96" s="5" customFormat="1" ht="12.75" customHeight="1">
      <c r="A96" s="24"/>
    </row>
    <row r="97" s="5" customFormat="1" ht="12.75" customHeight="1">
      <c r="A97" s="24"/>
    </row>
    <row r="98" s="5" customFormat="1" ht="12.75" customHeight="1">
      <c r="A98" s="24"/>
    </row>
    <row r="99" s="5" customFormat="1" ht="12.75" customHeight="1">
      <c r="A99" s="24"/>
    </row>
    <row r="100" s="5" customFormat="1" ht="12.75" customHeight="1">
      <c r="A100" s="24"/>
    </row>
    <row r="101" s="5" customFormat="1" ht="12.75" customHeight="1">
      <c r="A101" s="24"/>
    </row>
    <row r="102" s="5" customFormat="1" ht="12.75" customHeight="1">
      <c r="A102" s="24"/>
    </row>
    <row r="103" s="5" customFormat="1" ht="12.75" customHeight="1">
      <c r="A103" s="24"/>
    </row>
    <row r="104" s="5" customFormat="1" ht="12.75" customHeight="1">
      <c r="A104" s="24"/>
    </row>
    <row r="105" s="5" customFormat="1" ht="12.75" customHeight="1">
      <c r="A105" s="24"/>
    </row>
    <row r="106" s="5" customFormat="1" ht="12.75" customHeight="1">
      <c r="A106" s="24"/>
    </row>
    <row r="107" s="5" customFormat="1" ht="12.75" customHeight="1">
      <c r="A107" s="24"/>
    </row>
    <row r="108" s="5" customFormat="1" ht="12.75" customHeight="1">
      <c r="A108" s="24"/>
    </row>
    <row r="109" s="5" customFormat="1" ht="12.75" customHeight="1">
      <c r="A109" s="24"/>
    </row>
    <row r="110" s="5" customFormat="1" ht="12.75" customHeight="1">
      <c r="A110" s="24"/>
    </row>
    <row r="111" s="5" customFormat="1" ht="12.75" customHeight="1">
      <c r="A111" s="24"/>
    </row>
    <row r="112" s="5" customFormat="1" ht="12.75" customHeight="1">
      <c r="A112" s="24"/>
    </row>
    <row r="113" s="5" customFormat="1" ht="12.75" customHeight="1">
      <c r="A113" s="24"/>
    </row>
    <row r="114" s="5" customFormat="1" ht="12.75" customHeight="1">
      <c r="A114" s="24"/>
    </row>
    <row r="115" s="5" customFormat="1" ht="12.75" customHeight="1">
      <c r="A115" s="24"/>
    </row>
    <row r="116" s="5" customFormat="1" ht="12.75" customHeight="1">
      <c r="A116" s="24"/>
    </row>
    <row r="117" s="5" customFormat="1" ht="12.75" customHeight="1">
      <c r="A117" s="24"/>
    </row>
    <row r="118" s="5" customFormat="1" ht="12.75" customHeight="1">
      <c r="A118" s="24"/>
    </row>
    <row r="119" s="5" customFormat="1" ht="12.75" customHeight="1">
      <c r="A119" s="24"/>
    </row>
    <row r="120" s="5" customFormat="1" ht="12.75" customHeight="1">
      <c r="A120" s="24"/>
    </row>
    <row r="121" s="5" customFormat="1" ht="12.75" customHeight="1">
      <c r="A121" s="24"/>
    </row>
    <row r="122" s="5" customFormat="1" ht="12.75" customHeight="1">
      <c r="A122" s="24"/>
    </row>
    <row r="123" s="5" customFormat="1" ht="12.75" customHeight="1">
      <c r="A123" s="24"/>
    </row>
    <row r="124" s="5" customFormat="1" ht="12.75" customHeight="1">
      <c r="A124" s="24"/>
    </row>
    <row r="125" s="5" customFormat="1" ht="12.75" customHeight="1">
      <c r="A125" s="24"/>
    </row>
    <row r="126" s="5" customFormat="1" ht="12.75" customHeight="1">
      <c r="A126" s="24"/>
    </row>
    <row r="127" s="5" customFormat="1" ht="12.75" customHeight="1">
      <c r="A127" s="24"/>
    </row>
    <row r="128" s="5" customFormat="1" ht="12.75" customHeight="1">
      <c r="A128" s="24"/>
    </row>
    <row r="129" s="5" customFormat="1" ht="12.75" customHeight="1">
      <c r="A129" s="24"/>
    </row>
    <row r="130" s="5" customFormat="1" ht="12.75" customHeight="1">
      <c r="A130" s="24"/>
    </row>
    <row r="131" s="5" customFormat="1" ht="12.75" customHeight="1">
      <c r="A131" s="24"/>
    </row>
    <row r="132" s="5" customFormat="1" ht="12.75" customHeight="1">
      <c r="A132" s="24"/>
    </row>
    <row r="133" s="5" customFormat="1" ht="12.75" customHeight="1">
      <c r="A133" s="24"/>
    </row>
    <row r="134" s="5" customFormat="1" ht="12.75" customHeight="1">
      <c r="A134" s="24"/>
    </row>
    <row r="135" s="5" customFormat="1" ht="12.75" customHeight="1">
      <c r="A135" s="24"/>
    </row>
    <row r="136" s="5" customFormat="1" ht="12.75" customHeight="1">
      <c r="A136" s="24"/>
    </row>
    <row r="137" s="5" customFormat="1" ht="12.75" customHeight="1">
      <c r="A137" s="24"/>
    </row>
    <row r="138" s="5" customFormat="1" ht="12.75" customHeight="1">
      <c r="A138" s="24"/>
    </row>
    <row r="139" s="5" customFormat="1" ht="12.75" customHeight="1">
      <c r="A139" s="24"/>
    </row>
    <row r="140" s="5" customFormat="1" ht="12.75" customHeight="1">
      <c r="A140" s="24"/>
    </row>
    <row r="141" s="5" customFormat="1" ht="12.75" customHeight="1">
      <c r="A141" s="24"/>
    </row>
    <row r="142" s="5" customFormat="1" ht="12.75" customHeight="1">
      <c r="A142" s="24"/>
    </row>
    <row r="143" s="5" customFormat="1" ht="12.75" customHeight="1">
      <c r="A143" s="24"/>
    </row>
    <row r="144" s="5" customFormat="1" ht="12.75" customHeight="1">
      <c r="A144" s="24"/>
    </row>
    <row r="145" s="5" customFormat="1" ht="12.75" customHeight="1">
      <c r="A145" s="24"/>
    </row>
    <row r="146" s="5" customFormat="1" ht="12.75" customHeight="1">
      <c r="A146" s="24"/>
    </row>
    <row r="147" s="5" customFormat="1" ht="12.75" customHeight="1">
      <c r="A147" s="24"/>
    </row>
    <row r="148" s="5" customFormat="1" ht="12.75" customHeight="1">
      <c r="A148" s="24"/>
    </row>
    <row r="149" s="5" customFormat="1" ht="12.75" customHeight="1">
      <c r="A149" s="24"/>
    </row>
    <row r="150" s="5" customFormat="1" ht="12.75" customHeight="1">
      <c r="A150" s="24"/>
    </row>
    <row r="151" s="5" customFormat="1" ht="12.75" customHeight="1">
      <c r="A151" s="24"/>
    </row>
    <row r="152" s="5" customFormat="1" ht="12.75" customHeight="1">
      <c r="A152" s="24"/>
    </row>
    <row r="153" s="5" customFormat="1" ht="12.75" customHeight="1">
      <c r="A153" s="24"/>
    </row>
    <row r="154" s="5" customFormat="1" ht="12.75" customHeight="1">
      <c r="A154" s="24"/>
    </row>
    <row r="155" s="5" customFormat="1" ht="12.75" customHeight="1">
      <c r="A155" s="24"/>
    </row>
    <row r="156" s="5" customFormat="1" ht="12.75" customHeight="1">
      <c r="A156" s="24"/>
    </row>
    <row r="157" s="5" customFormat="1" ht="12.75" customHeight="1">
      <c r="A157" s="24"/>
    </row>
    <row r="158" s="5" customFormat="1" ht="12.75" customHeight="1">
      <c r="A158" s="24"/>
    </row>
    <row r="159" s="5" customFormat="1" ht="12.75" customHeight="1">
      <c r="A159" s="24"/>
    </row>
    <row r="160" s="5" customFormat="1" ht="12.75" customHeight="1">
      <c r="A160" s="24"/>
    </row>
    <row r="161" s="5" customFormat="1" ht="12.75" customHeight="1">
      <c r="A161" s="24"/>
    </row>
    <row r="162" s="5" customFormat="1" ht="12.75" customHeight="1">
      <c r="A162" s="24"/>
    </row>
    <row r="163" s="5" customFormat="1" ht="12.75" customHeight="1">
      <c r="A163" s="24"/>
    </row>
    <row r="164" s="5" customFormat="1" ht="12.75" customHeight="1">
      <c r="A164" s="24"/>
    </row>
    <row r="165" s="5" customFormat="1" ht="12.75" customHeight="1">
      <c r="A165" s="24"/>
    </row>
    <row r="166" s="5" customFormat="1" ht="12.75" customHeight="1">
      <c r="A166" s="24"/>
    </row>
    <row r="167" s="5" customFormat="1" ht="12.75" customHeight="1">
      <c r="A167" s="24"/>
    </row>
    <row r="168" s="5" customFormat="1" ht="12.75" customHeight="1">
      <c r="A168" s="24"/>
    </row>
    <row r="169" s="5" customFormat="1" ht="12.75" customHeight="1">
      <c r="A169" s="24"/>
    </row>
    <row r="170" s="5" customFormat="1" ht="12.75" customHeight="1">
      <c r="A170" s="24"/>
    </row>
    <row r="171" s="5" customFormat="1" ht="12.75" customHeight="1">
      <c r="A171" s="24"/>
    </row>
    <row r="172" s="5" customFormat="1" ht="12.75" customHeight="1">
      <c r="A172" s="24"/>
    </row>
    <row r="173" s="5" customFormat="1" ht="12.75" customHeight="1">
      <c r="A173" s="24"/>
    </row>
    <row r="174" s="5" customFormat="1" ht="12.75" customHeight="1">
      <c r="A174" s="24"/>
    </row>
    <row r="175" s="5" customFormat="1" ht="12.75" customHeight="1">
      <c r="A175" s="24"/>
    </row>
    <row r="176" s="5" customFormat="1" ht="12.75" customHeight="1">
      <c r="A176" s="24"/>
    </row>
    <row r="177" s="5" customFormat="1" ht="12.75" customHeight="1">
      <c r="A177" s="24"/>
    </row>
    <row r="178" s="5" customFormat="1" ht="12.75" customHeight="1">
      <c r="A178" s="24"/>
    </row>
    <row r="179" s="5" customFormat="1" ht="12.75" customHeight="1">
      <c r="A179" s="24"/>
    </row>
    <row r="180" s="5" customFormat="1" ht="12.75" customHeight="1">
      <c r="A180" s="24"/>
    </row>
    <row r="181" s="5" customFormat="1" ht="12.75" customHeight="1">
      <c r="A181" s="24"/>
    </row>
    <row r="182" s="5" customFormat="1" ht="12.75" customHeight="1">
      <c r="A182" s="24"/>
    </row>
    <row r="183" s="5" customFormat="1" ht="12.75" customHeight="1">
      <c r="A183" s="24"/>
    </row>
    <row r="184" s="5" customFormat="1" ht="12.75" customHeight="1">
      <c r="A184" s="24"/>
    </row>
    <row r="185" s="5" customFormat="1" ht="12.75" customHeight="1">
      <c r="A185" s="24"/>
    </row>
    <row r="186" s="5" customFormat="1" ht="12.75" customHeight="1">
      <c r="A186" s="24"/>
    </row>
    <row r="187" s="5" customFormat="1" ht="12.75" customHeight="1">
      <c r="A187" s="24"/>
    </row>
    <row r="188" s="5" customFormat="1" ht="12.75" customHeight="1">
      <c r="A188" s="24"/>
    </row>
    <row r="189" s="5" customFormat="1" ht="12.75" customHeight="1">
      <c r="A189" s="24"/>
    </row>
    <row r="190" s="5" customFormat="1" ht="12.75" customHeight="1">
      <c r="A190" s="24"/>
    </row>
    <row r="191" s="5" customFormat="1" ht="12.75" customHeight="1">
      <c r="A191" s="24"/>
    </row>
    <row r="192" s="5" customFormat="1" ht="12.75" customHeight="1">
      <c r="A192" s="24"/>
    </row>
    <row r="193" s="5" customFormat="1" ht="12.75" customHeight="1">
      <c r="A193" s="24"/>
    </row>
    <row r="194" s="5" customFormat="1" ht="12.75" customHeight="1">
      <c r="A194" s="24"/>
    </row>
    <row r="195" s="5" customFormat="1" ht="12.75" customHeight="1">
      <c r="A195" s="24"/>
    </row>
    <row r="196" s="5" customFormat="1" ht="12.75" customHeight="1">
      <c r="A196" s="24"/>
    </row>
    <row r="197" s="5" customFormat="1" ht="12.75" customHeight="1">
      <c r="A197" s="24"/>
    </row>
    <row r="198" s="5" customFormat="1" ht="12.75" customHeight="1">
      <c r="A198" s="24"/>
    </row>
    <row r="199" s="5" customFormat="1" ht="12.75" customHeight="1">
      <c r="A199" s="24"/>
    </row>
    <row r="200" s="5" customFormat="1" ht="12.75" customHeight="1">
      <c r="A200" s="24"/>
    </row>
    <row r="201" s="5" customFormat="1" ht="12.75" customHeight="1">
      <c r="A201" s="24"/>
    </row>
    <row r="202" s="5" customFormat="1" ht="12.75" customHeight="1">
      <c r="A202" s="24"/>
    </row>
    <row r="203" s="5" customFormat="1" ht="12.75" customHeight="1">
      <c r="A203" s="24"/>
    </row>
    <row r="204" s="5" customFormat="1" ht="12.75" customHeight="1">
      <c r="A204" s="24"/>
    </row>
    <row r="205" s="5" customFormat="1" ht="12.75" customHeight="1">
      <c r="A205" s="24"/>
    </row>
    <row r="206" s="5" customFormat="1" ht="12.75" customHeight="1">
      <c r="A206" s="24"/>
    </row>
    <row r="207" s="5" customFormat="1" ht="12.75" customHeight="1">
      <c r="A207" s="24"/>
    </row>
    <row r="208" s="5" customFormat="1" ht="12.75" customHeight="1">
      <c r="A208" s="24"/>
    </row>
    <row r="209" s="5" customFormat="1" ht="12.75" customHeight="1">
      <c r="A209" s="24"/>
    </row>
    <row r="210" s="5" customFormat="1" ht="12.75" customHeight="1">
      <c r="A210" s="24"/>
    </row>
    <row r="211" s="5" customFormat="1" ht="12.75" customHeight="1">
      <c r="A211" s="24"/>
    </row>
    <row r="212" s="5" customFormat="1" ht="12.75" customHeight="1">
      <c r="A212" s="24"/>
    </row>
    <row r="213" s="5" customFormat="1" ht="12.75" customHeight="1">
      <c r="A213" s="24"/>
    </row>
    <row r="214" s="5" customFormat="1" ht="12.75" customHeight="1">
      <c r="A214" s="24"/>
    </row>
    <row r="215" s="5" customFormat="1" ht="12.75" customHeight="1">
      <c r="A215" s="24"/>
    </row>
    <row r="216" s="5" customFormat="1" ht="12.75" customHeight="1">
      <c r="A216" s="24"/>
    </row>
    <row r="217" s="5" customFormat="1" ht="12.75" customHeight="1">
      <c r="A217" s="24"/>
    </row>
    <row r="218" s="5" customFormat="1" ht="12.75" customHeight="1">
      <c r="A218" s="24"/>
    </row>
    <row r="219" s="5" customFormat="1" ht="12.75" customHeight="1">
      <c r="A219" s="24"/>
    </row>
    <row r="220" s="5" customFormat="1" ht="12.75" customHeight="1">
      <c r="A220" s="24"/>
    </row>
    <row r="221" s="5" customFormat="1" ht="12.75" customHeight="1">
      <c r="A221" s="24"/>
    </row>
    <row r="222" s="5" customFormat="1" ht="12.75" customHeight="1">
      <c r="A222" s="24"/>
    </row>
    <row r="223" s="5" customFormat="1" ht="12.75" customHeight="1">
      <c r="A223" s="24"/>
    </row>
    <row r="224" s="5" customFormat="1" ht="12.75" customHeight="1">
      <c r="A224" s="24"/>
    </row>
    <row r="225" s="5" customFormat="1" ht="12.75" customHeight="1">
      <c r="A225" s="24"/>
    </row>
    <row r="226" s="5" customFormat="1" ht="12.75" customHeight="1">
      <c r="A226" s="24"/>
    </row>
    <row r="227" s="5" customFormat="1" ht="12.75" customHeight="1">
      <c r="A227" s="24"/>
    </row>
    <row r="228" s="5" customFormat="1" ht="12.75" customHeight="1">
      <c r="A228" s="24"/>
    </row>
    <row r="229" s="5" customFormat="1" ht="12.75" customHeight="1">
      <c r="A229" s="24"/>
    </row>
    <row r="230" s="5" customFormat="1" ht="12.75" customHeight="1">
      <c r="A230" s="24"/>
    </row>
    <row r="231" s="5" customFormat="1" ht="12.75" customHeight="1">
      <c r="A231" s="24"/>
    </row>
    <row r="232" s="5" customFormat="1" ht="12.75" customHeight="1">
      <c r="A232" s="24"/>
    </row>
    <row r="233" s="5" customFormat="1" ht="12.75" customHeight="1">
      <c r="A233" s="24"/>
    </row>
    <row r="234" s="5" customFormat="1" ht="12.75" customHeight="1">
      <c r="A234" s="24"/>
    </row>
    <row r="235" s="5" customFormat="1" ht="12.75" customHeight="1">
      <c r="A235" s="24"/>
    </row>
    <row r="236" s="5" customFormat="1" ht="12.75" customHeight="1">
      <c r="A236" s="24"/>
    </row>
    <row r="237" s="5" customFormat="1" ht="12.75" customHeight="1">
      <c r="A237" s="24"/>
    </row>
    <row r="238" s="5" customFormat="1" ht="12.75" customHeight="1">
      <c r="A238" s="24"/>
    </row>
    <row r="239" s="5" customFormat="1" ht="12.75" customHeight="1">
      <c r="A239" s="24"/>
    </row>
    <row r="240" s="5" customFormat="1" ht="12.75" customHeight="1">
      <c r="A240" s="24"/>
    </row>
    <row r="241" s="5" customFormat="1" ht="12.75" customHeight="1">
      <c r="A241" s="24"/>
    </row>
    <row r="242" s="5" customFormat="1" ht="12.75" customHeight="1">
      <c r="A242" s="24"/>
    </row>
    <row r="243" s="5" customFormat="1" ht="12.75" customHeight="1">
      <c r="A243" s="24"/>
    </row>
    <row r="244" s="5" customFormat="1" ht="12.75" customHeight="1">
      <c r="A244" s="24"/>
    </row>
    <row r="245" s="5" customFormat="1" ht="12.75" customHeight="1">
      <c r="A245" s="24"/>
    </row>
    <row r="246" s="5" customFormat="1" ht="12.75" customHeight="1">
      <c r="A246" s="24"/>
    </row>
    <row r="247" s="5" customFormat="1" ht="12.75" customHeight="1">
      <c r="A247" s="24"/>
    </row>
    <row r="248" s="5" customFormat="1" ht="12.75" customHeight="1">
      <c r="A248" s="24"/>
    </row>
    <row r="249" s="5" customFormat="1" ht="12.75" customHeight="1">
      <c r="A249" s="24"/>
    </row>
    <row r="250" s="5" customFormat="1" ht="12.75" customHeight="1">
      <c r="A250" s="24"/>
    </row>
    <row r="251" s="5" customFormat="1" ht="12.75" customHeight="1">
      <c r="A251" s="24"/>
    </row>
    <row r="252" s="5" customFormat="1" ht="12.75" customHeight="1">
      <c r="A252" s="24"/>
    </row>
    <row r="253" s="5" customFormat="1" ht="12.75" customHeight="1">
      <c r="A253" s="24"/>
    </row>
    <row r="254" s="5" customFormat="1" ht="12.75" customHeight="1">
      <c r="A254" s="24"/>
    </row>
  </sheetData>
  <sheetProtection/>
  <mergeCells count="11">
    <mergeCell ref="A22:B22"/>
    <mergeCell ref="A21:B21"/>
    <mergeCell ref="A19:G19"/>
    <mergeCell ref="A3:G3"/>
    <mergeCell ref="A6:G6"/>
    <mergeCell ref="A1:B2"/>
    <mergeCell ref="A7:G7"/>
    <mergeCell ref="A9:B9"/>
    <mergeCell ref="A10:B10"/>
    <mergeCell ref="A4:G4"/>
    <mergeCell ref="A5:G5"/>
  </mergeCells>
  <printOptions horizontalCentered="1"/>
  <pageMargins left="0.1968503937007874" right="0.1968503937007874" top="0.6299212598425197" bottom="0.6299212598425197" header="0.31496062992125984" footer="0.5118110236220472"/>
  <pageSetup firstPageNumber="572" useFirstPageNumber="1" fitToHeight="0" horizontalDpi="600" verticalDpi="600" orientation="portrait" paperSize="9" scale="85" r:id="rId1"/>
  <headerFooter scaleWithDoc="0" alignWithMargins="0">
    <oddFooter>&amp;C&amp;P</oddFooter>
  </headerFooter>
  <ignoredErrors>
    <ignoredError sqref="D17 D28 D12 D14: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4"/>
  <sheetViews>
    <sheetView workbookViewId="0" topLeftCell="A1">
      <selection activeCell="C71" sqref="C71"/>
    </sheetView>
  </sheetViews>
  <sheetFormatPr defaultColWidth="11.421875" defaultRowHeight="12.75"/>
  <cols>
    <col min="1" max="1" width="4.28125" style="5" customWidth="1"/>
    <col min="2" max="2" width="5.28125" style="191" customWidth="1"/>
    <col min="3" max="3" width="44.140625" style="0" customWidth="1"/>
    <col min="4" max="4" width="12.7109375" style="0" customWidth="1"/>
    <col min="5" max="5" width="14.28125" style="71" customWidth="1"/>
    <col min="6" max="6" width="13.8515625" style="0" customWidth="1"/>
    <col min="7" max="8" width="8.140625" style="0" customWidth="1"/>
  </cols>
  <sheetData>
    <row r="1" spans="1:8" s="5" customFormat="1" ht="29.25" customHeight="1">
      <c r="A1" s="249" t="s">
        <v>4</v>
      </c>
      <c r="B1" s="249"/>
      <c r="C1" s="249"/>
      <c r="D1" s="249"/>
      <c r="E1" s="249"/>
      <c r="F1" s="249"/>
      <c r="G1" s="249"/>
      <c r="H1" s="250"/>
    </row>
    <row r="2" spans="1:8" s="5" customFormat="1" ht="22.5" customHeight="1">
      <c r="A2" s="260" t="s">
        <v>102</v>
      </c>
      <c r="B2" s="260"/>
      <c r="C2" s="260"/>
      <c r="D2" s="260"/>
      <c r="E2" s="260"/>
      <c r="F2" s="261"/>
      <c r="G2" s="261"/>
      <c r="H2" s="262"/>
    </row>
    <row r="3" spans="1:8" s="5" customFormat="1" ht="27" customHeight="1">
      <c r="A3" s="258" t="s">
        <v>158</v>
      </c>
      <c r="B3" s="259"/>
      <c r="C3" s="259"/>
      <c r="D3" s="179" t="s">
        <v>162</v>
      </c>
      <c r="E3" s="97" t="s">
        <v>163</v>
      </c>
      <c r="F3" s="97" t="s">
        <v>164</v>
      </c>
      <c r="G3" s="125" t="s">
        <v>154</v>
      </c>
      <c r="H3" s="180" t="s">
        <v>154</v>
      </c>
    </row>
    <row r="4" spans="1:8" s="5" customFormat="1" ht="12.75" customHeight="1">
      <c r="A4" s="263">
        <v>1</v>
      </c>
      <c r="B4" s="264"/>
      <c r="C4" s="264"/>
      <c r="D4" s="177">
        <v>2</v>
      </c>
      <c r="E4" s="183">
        <v>3</v>
      </c>
      <c r="F4" s="183">
        <v>4</v>
      </c>
      <c r="G4" s="181" t="s">
        <v>155</v>
      </c>
      <c r="H4" s="182" t="s">
        <v>156</v>
      </c>
    </row>
    <row r="5" spans="1:8" s="5" customFormat="1" ht="25.5" customHeight="1">
      <c r="A5" s="55"/>
      <c r="B5" s="55"/>
      <c r="C5" s="237" t="s">
        <v>107</v>
      </c>
      <c r="D5" s="6"/>
      <c r="E5" s="6"/>
      <c r="F5" s="6"/>
      <c r="H5" s="146"/>
    </row>
    <row r="6" spans="1:8" s="5" customFormat="1" ht="16.5" customHeight="1">
      <c r="A6" s="32">
        <v>6</v>
      </c>
      <c r="B6" s="89"/>
      <c r="C6" s="21" t="s">
        <v>92</v>
      </c>
      <c r="D6" s="26">
        <f>SUM(D7+D18)</f>
        <v>821086944</v>
      </c>
      <c r="E6" s="26">
        <f>SUM(E7+E18)</f>
        <v>707200000</v>
      </c>
      <c r="F6" s="26">
        <f>SUM(F7+F18)</f>
        <v>658006603.26</v>
      </c>
      <c r="G6" s="75">
        <f>F6/D6*100</f>
        <v>80.13848083547167</v>
      </c>
      <c r="H6" s="75">
        <f>F6/E6*100</f>
        <v>93.04392014423077</v>
      </c>
    </row>
    <row r="7" spans="1:8" s="5" customFormat="1" ht="13.5" customHeight="1">
      <c r="A7" s="49">
        <v>64</v>
      </c>
      <c r="B7" s="89"/>
      <c r="C7" s="32" t="s">
        <v>31</v>
      </c>
      <c r="D7" s="46">
        <f>D8+D15</f>
        <v>752417209</v>
      </c>
      <c r="E7" s="46">
        <f>E8+E15</f>
        <v>610000000</v>
      </c>
      <c r="F7" s="46">
        <f>F8+F15</f>
        <v>603513776.58</v>
      </c>
      <c r="G7" s="75">
        <f aca="true" t="shared" si="0" ref="G7:G59">F7/D7*100</f>
        <v>80.20999112740922</v>
      </c>
      <c r="H7" s="75">
        <f aca="true" t="shared" si="1" ref="H7:H58">F7/E7*100</f>
        <v>98.93668468524591</v>
      </c>
    </row>
    <row r="8" spans="1:8" s="39" customFormat="1" ht="12.75" customHeight="1">
      <c r="A8" s="49">
        <v>641</v>
      </c>
      <c r="B8" s="49"/>
      <c r="C8" s="49" t="s">
        <v>32</v>
      </c>
      <c r="D8" s="72">
        <f>SUM(D9:D14)</f>
        <v>752417209</v>
      </c>
      <c r="E8" s="72">
        <f>SUM(E9:E14)</f>
        <v>610000000</v>
      </c>
      <c r="F8" s="72">
        <f>SUM(F9:F14)</f>
        <v>603473268.97</v>
      </c>
      <c r="G8" s="75">
        <f t="shared" si="0"/>
        <v>80.20460746399543</v>
      </c>
      <c r="H8" s="75">
        <f t="shared" si="1"/>
        <v>98.93004409344263</v>
      </c>
    </row>
    <row r="9" spans="1:8" s="45" customFormat="1" ht="12.75" customHeight="1">
      <c r="A9" s="33"/>
      <c r="B9" s="33">
        <v>6412</v>
      </c>
      <c r="C9" s="35" t="s">
        <v>34</v>
      </c>
      <c r="D9" s="64">
        <v>60972487</v>
      </c>
      <c r="E9" s="213">
        <v>70000000</v>
      </c>
      <c r="F9" s="64">
        <v>64999671.68</v>
      </c>
      <c r="G9" s="122">
        <f t="shared" si="0"/>
        <v>106.60492113434702</v>
      </c>
      <c r="H9" s="215">
        <f t="shared" si="1"/>
        <v>92.85667382857142</v>
      </c>
    </row>
    <row r="10" spans="1:8" s="45" customFormat="1" ht="12.75" customHeight="1">
      <c r="A10" s="33"/>
      <c r="B10" s="33">
        <v>6413</v>
      </c>
      <c r="C10" s="35" t="s">
        <v>33</v>
      </c>
      <c r="D10" s="64">
        <v>0</v>
      </c>
      <c r="E10" s="213"/>
      <c r="F10" s="64">
        <v>19450</v>
      </c>
      <c r="G10" s="221" t="s">
        <v>146</v>
      </c>
      <c r="H10" s="215"/>
    </row>
    <row r="11" spans="1:8" s="45" customFormat="1" ht="12" customHeight="1" hidden="1">
      <c r="A11" s="33"/>
      <c r="B11" s="33">
        <v>6414</v>
      </c>
      <c r="C11" s="35" t="s">
        <v>109</v>
      </c>
      <c r="D11" s="64">
        <v>0</v>
      </c>
      <c r="E11" s="213">
        <v>0</v>
      </c>
      <c r="F11" s="64">
        <v>0</v>
      </c>
      <c r="G11" s="75" t="e">
        <f t="shared" si="0"/>
        <v>#DIV/0!</v>
      </c>
      <c r="H11" s="215"/>
    </row>
    <row r="12" spans="1:8" s="45" customFormat="1" ht="13.5" customHeight="1">
      <c r="A12" s="33"/>
      <c r="B12" s="33">
        <v>6415</v>
      </c>
      <c r="C12" s="35" t="s">
        <v>35</v>
      </c>
      <c r="D12" s="64">
        <v>20</v>
      </c>
      <c r="E12" s="213">
        <v>0</v>
      </c>
      <c r="F12" s="64">
        <v>2.23</v>
      </c>
      <c r="G12" s="122">
        <f t="shared" si="0"/>
        <v>11.15</v>
      </c>
      <c r="H12" s="215"/>
    </row>
    <row r="13" spans="1:8" s="45" customFormat="1" ht="13.5" customHeight="1">
      <c r="A13" s="33"/>
      <c r="B13" s="33">
        <v>6416</v>
      </c>
      <c r="C13" s="35" t="s">
        <v>36</v>
      </c>
      <c r="D13" s="64">
        <v>0</v>
      </c>
      <c r="E13" s="213">
        <v>0</v>
      </c>
      <c r="F13" s="64">
        <v>2783902.8</v>
      </c>
      <c r="G13" s="221" t="s">
        <v>146</v>
      </c>
      <c r="H13" s="215"/>
    </row>
    <row r="14" spans="1:8" s="45" customFormat="1" ht="24.75" customHeight="1">
      <c r="A14" s="33"/>
      <c r="B14" s="119">
        <v>6419</v>
      </c>
      <c r="C14" s="33" t="s">
        <v>84</v>
      </c>
      <c r="D14" s="64">
        <v>691444702</v>
      </c>
      <c r="E14" s="213">
        <v>540000000</v>
      </c>
      <c r="F14" s="64">
        <v>535670242.26</v>
      </c>
      <c r="G14" s="122">
        <f t="shared" si="0"/>
        <v>77.47116157092198</v>
      </c>
      <c r="H14" s="215">
        <f t="shared" si="1"/>
        <v>99.19819301111112</v>
      </c>
    </row>
    <row r="15" spans="1:8" s="39" customFormat="1" ht="15" customHeight="1">
      <c r="A15" s="49">
        <v>642</v>
      </c>
      <c r="B15" s="49"/>
      <c r="C15" s="49" t="s">
        <v>38</v>
      </c>
      <c r="D15" s="44">
        <f>D16+D17</f>
        <v>0</v>
      </c>
      <c r="E15" s="44">
        <f>E16+E17</f>
        <v>0</v>
      </c>
      <c r="F15" s="44">
        <f>F16+F17</f>
        <v>40507.61</v>
      </c>
      <c r="G15" s="221" t="s">
        <v>146</v>
      </c>
      <c r="H15" s="221" t="s">
        <v>146</v>
      </c>
    </row>
    <row r="16" spans="1:8" s="5" customFormat="1" ht="15" customHeight="1" hidden="1">
      <c r="A16" s="89"/>
      <c r="B16" s="89">
        <v>6422</v>
      </c>
      <c r="C16" s="33" t="s">
        <v>39</v>
      </c>
      <c r="D16" s="6"/>
      <c r="E16" s="6">
        <v>0</v>
      </c>
      <c r="F16" s="6"/>
      <c r="G16" s="221" t="s">
        <v>146</v>
      </c>
      <c r="H16" s="75" t="e">
        <f t="shared" si="1"/>
        <v>#DIV/0!</v>
      </c>
    </row>
    <row r="17" spans="1:8" s="5" customFormat="1" ht="15" customHeight="1">
      <c r="A17" s="89"/>
      <c r="B17" s="89">
        <v>6429</v>
      </c>
      <c r="C17" s="33" t="s">
        <v>172</v>
      </c>
      <c r="D17" s="6">
        <v>0</v>
      </c>
      <c r="E17" s="6">
        <v>0</v>
      </c>
      <c r="F17" s="6">
        <v>40507.61</v>
      </c>
      <c r="G17" s="221" t="s">
        <v>146</v>
      </c>
      <c r="H17" s="75"/>
    </row>
    <row r="18" spans="1:8" s="5" customFormat="1" ht="24" customHeight="1">
      <c r="A18" s="118">
        <v>65</v>
      </c>
      <c r="B18" s="89"/>
      <c r="C18" s="32" t="s">
        <v>123</v>
      </c>
      <c r="D18" s="46">
        <f aca="true" t="shared" si="2" ref="D18:F19">D19</f>
        <v>68669735</v>
      </c>
      <c r="E18" s="46">
        <f t="shared" si="2"/>
        <v>97200000</v>
      </c>
      <c r="F18" s="46">
        <f t="shared" si="2"/>
        <v>54492826.68</v>
      </c>
      <c r="G18" s="75">
        <f t="shared" si="0"/>
        <v>79.35493952321208</v>
      </c>
      <c r="H18" s="75">
        <f t="shared" si="1"/>
        <v>56.06257888888889</v>
      </c>
    </row>
    <row r="19" spans="1:8" s="39" customFormat="1" ht="12" customHeight="1">
      <c r="A19" s="49">
        <v>652</v>
      </c>
      <c r="B19" s="49"/>
      <c r="C19" s="49" t="s">
        <v>40</v>
      </c>
      <c r="D19" s="72">
        <f t="shared" si="2"/>
        <v>68669735</v>
      </c>
      <c r="E19" s="72">
        <f t="shared" si="2"/>
        <v>97200000</v>
      </c>
      <c r="F19" s="72">
        <f t="shared" si="2"/>
        <v>54492826.68</v>
      </c>
      <c r="G19" s="75">
        <f t="shared" si="0"/>
        <v>79.35493952321208</v>
      </c>
      <c r="H19" s="75">
        <f t="shared" si="1"/>
        <v>56.06257888888889</v>
      </c>
    </row>
    <row r="20" spans="1:8" s="5" customFormat="1" ht="12" customHeight="1">
      <c r="A20" s="89"/>
      <c r="B20" s="89">
        <v>6526</v>
      </c>
      <c r="C20" s="35" t="s">
        <v>41</v>
      </c>
      <c r="D20" s="220">
        <f>D21+D22</f>
        <v>68669735</v>
      </c>
      <c r="E20" s="220">
        <f>E21+E22</f>
        <v>97200000</v>
      </c>
      <c r="F20" s="220">
        <f>F21+F22</f>
        <v>54492826.68</v>
      </c>
      <c r="G20" s="122">
        <f t="shared" si="0"/>
        <v>79.35493952321208</v>
      </c>
      <c r="H20" s="215">
        <f t="shared" si="1"/>
        <v>56.06257888888889</v>
      </c>
    </row>
    <row r="21" spans="1:8" s="5" customFormat="1" ht="24" customHeight="1">
      <c r="A21" s="89"/>
      <c r="B21" s="89"/>
      <c r="C21" s="35" t="s">
        <v>111</v>
      </c>
      <c r="D21" s="62">
        <v>67627916</v>
      </c>
      <c r="E21" s="214">
        <v>97200000</v>
      </c>
      <c r="F21" s="62">
        <v>54492826.68</v>
      </c>
      <c r="G21" s="122">
        <f t="shared" si="0"/>
        <v>80.57741522006977</v>
      </c>
      <c r="H21" s="215">
        <f t="shared" si="1"/>
        <v>56.06257888888889</v>
      </c>
    </row>
    <row r="22" spans="1:8" s="5" customFormat="1" ht="15" customHeight="1">
      <c r="A22" s="89"/>
      <c r="B22" s="89"/>
      <c r="C22" s="35" t="s">
        <v>144</v>
      </c>
      <c r="D22" s="62">
        <v>1041819</v>
      </c>
      <c r="E22" s="214">
        <v>0</v>
      </c>
      <c r="F22" s="62">
        <v>0</v>
      </c>
      <c r="G22" s="122">
        <f t="shared" si="0"/>
        <v>0</v>
      </c>
      <c r="H22" s="75"/>
    </row>
    <row r="23" spans="1:8" s="5" customFormat="1" ht="14.25" customHeight="1" hidden="1">
      <c r="A23" s="49">
        <v>7</v>
      </c>
      <c r="B23" s="49"/>
      <c r="C23" s="50" t="s">
        <v>93</v>
      </c>
      <c r="D23" s="46"/>
      <c r="E23" s="46">
        <f>E24+E27</f>
        <v>0</v>
      </c>
      <c r="F23" s="46">
        <f>F24+F27</f>
        <v>0</v>
      </c>
      <c r="G23" s="75" t="e">
        <f t="shared" si="0"/>
        <v>#DIV/0!</v>
      </c>
      <c r="H23" s="75" t="e">
        <f t="shared" si="1"/>
        <v>#DIV/0!</v>
      </c>
    </row>
    <row r="24" spans="1:8" s="5" customFormat="1" ht="12.75" customHeight="1" hidden="1">
      <c r="A24" s="89"/>
      <c r="B24" s="49"/>
      <c r="C24" s="34" t="s">
        <v>42</v>
      </c>
      <c r="D24" s="46"/>
      <c r="E24" s="46">
        <f>E25</f>
        <v>0</v>
      </c>
      <c r="F24" s="46">
        <f>F25</f>
        <v>0</v>
      </c>
      <c r="G24" s="75" t="e">
        <f t="shared" si="0"/>
        <v>#DIV/0!</v>
      </c>
      <c r="H24" s="75" t="e">
        <f t="shared" si="1"/>
        <v>#DIV/0!</v>
      </c>
    </row>
    <row r="25" spans="1:8" s="5" customFormat="1" ht="12" customHeight="1" hidden="1">
      <c r="A25" s="89"/>
      <c r="B25" s="49"/>
      <c r="C25" s="34" t="s">
        <v>44</v>
      </c>
      <c r="D25" s="46"/>
      <c r="E25" s="46">
        <f>E26</f>
        <v>0</v>
      </c>
      <c r="F25" s="46">
        <f>F26</f>
        <v>0</v>
      </c>
      <c r="G25" s="75" t="e">
        <f t="shared" si="0"/>
        <v>#DIV/0!</v>
      </c>
      <c r="H25" s="75" t="e">
        <f t="shared" si="1"/>
        <v>#DIV/0!</v>
      </c>
    </row>
    <row r="26" spans="1:8" s="5" customFormat="1" ht="11.25" customHeight="1" hidden="1">
      <c r="A26" s="89"/>
      <c r="B26" s="89">
        <v>7111</v>
      </c>
      <c r="C26" s="35" t="s">
        <v>43</v>
      </c>
      <c r="D26" s="6"/>
      <c r="E26" s="6">
        <v>0</v>
      </c>
      <c r="F26" s="6">
        <v>0</v>
      </c>
      <c r="G26" s="75" t="e">
        <f t="shared" si="0"/>
        <v>#DIV/0!</v>
      </c>
      <c r="H26" s="75" t="e">
        <f t="shared" si="1"/>
        <v>#DIV/0!</v>
      </c>
    </row>
    <row r="27" spans="1:8" s="5" customFormat="1" ht="13.5" customHeight="1" hidden="1">
      <c r="A27" s="89"/>
      <c r="B27" s="49"/>
      <c r="C27" s="34" t="s">
        <v>47</v>
      </c>
      <c r="D27" s="46"/>
      <c r="E27" s="46">
        <f>E28+E30+E33</f>
        <v>0</v>
      </c>
      <c r="F27" s="46"/>
      <c r="G27" s="75" t="e">
        <f t="shared" si="0"/>
        <v>#DIV/0!</v>
      </c>
      <c r="H27" s="75" t="e">
        <f t="shared" si="1"/>
        <v>#DIV/0!</v>
      </c>
    </row>
    <row r="28" spans="1:8" s="5" customFormat="1" ht="11.25" customHeight="1" hidden="1">
      <c r="A28" s="89"/>
      <c r="B28" s="49"/>
      <c r="C28" s="34" t="s">
        <v>45</v>
      </c>
      <c r="D28" s="46"/>
      <c r="E28" s="46">
        <f>E29</f>
        <v>0</v>
      </c>
      <c r="F28" s="46"/>
      <c r="G28" s="75" t="e">
        <f t="shared" si="0"/>
        <v>#DIV/0!</v>
      </c>
      <c r="H28" s="75" t="e">
        <f t="shared" si="1"/>
        <v>#DIV/0!</v>
      </c>
    </row>
    <row r="29" spans="1:8" s="5" customFormat="1" ht="12.75" customHeight="1" hidden="1">
      <c r="A29" s="89"/>
      <c r="B29" s="89">
        <v>7212</v>
      </c>
      <c r="C29" s="35" t="s">
        <v>46</v>
      </c>
      <c r="D29" s="6"/>
      <c r="E29" s="6">
        <v>0</v>
      </c>
      <c r="F29" s="6"/>
      <c r="G29" s="75" t="e">
        <f t="shared" si="0"/>
        <v>#DIV/0!</v>
      </c>
      <c r="H29" s="75" t="e">
        <f t="shared" si="1"/>
        <v>#DIV/0!</v>
      </c>
    </row>
    <row r="30" spans="1:8" s="39" customFormat="1" ht="12.75" customHeight="1" hidden="1">
      <c r="A30" s="49"/>
      <c r="B30" s="49"/>
      <c r="C30" s="34" t="s">
        <v>48</v>
      </c>
      <c r="D30" s="46"/>
      <c r="E30" s="46">
        <f>E31+E32</f>
        <v>0</v>
      </c>
      <c r="F30" s="46"/>
      <c r="G30" s="75" t="e">
        <f t="shared" si="0"/>
        <v>#DIV/0!</v>
      </c>
      <c r="H30" s="75" t="e">
        <f t="shared" si="1"/>
        <v>#DIV/0!</v>
      </c>
    </row>
    <row r="31" spans="1:8" s="45" customFormat="1" ht="14.25" customHeight="1" hidden="1">
      <c r="A31" s="33"/>
      <c r="B31" s="33">
        <v>7221</v>
      </c>
      <c r="C31" s="35" t="s">
        <v>17</v>
      </c>
      <c r="D31" s="43"/>
      <c r="E31" s="43">
        <v>0</v>
      </c>
      <c r="F31" s="43"/>
      <c r="G31" s="75" t="e">
        <f t="shared" si="0"/>
        <v>#DIV/0!</v>
      </c>
      <c r="H31" s="75" t="e">
        <f t="shared" si="1"/>
        <v>#DIV/0!</v>
      </c>
    </row>
    <row r="32" spans="1:8" s="5" customFormat="1" ht="12" customHeight="1" hidden="1">
      <c r="A32" s="89"/>
      <c r="B32" s="89">
        <v>7227</v>
      </c>
      <c r="C32" s="35" t="s">
        <v>0</v>
      </c>
      <c r="D32" s="6"/>
      <c r="E32" s="6">
        <v>0</v>
      </c>
      <c r="F32" s="6"/>
      <c r="G32" s="75" t="e">
        <f t="shared" si="0"/>
        <v>#DIV/0!</v>
      </c>
      <c r="H32" s="75" t="e">
        <f t="shared" si="1"/>
        <v>#DIV/0!</v>
      </c>
    </row>
    <row r="33" spans="1:8" s="39" customFormat="1" ht="26.25" customHeight="1" hidden="1">
      <c r="A33" s="49"/>
      <c r="B33" s="49"/>
      <c r="C33" s="34" t="s">
        <v>124</v>
      </c>
      <c r="D33" s="46"/>
      <c r="E33" s="46">
        <f>E34</f>
        <v>0</v>
      </c>
      <c r="F33" s="46"/>
      <c r="G33" s="75" t="e">
        <f t="shared" si="0"/>
        <v>#DIV/0!</v>
      </c>
      <c r="H33" s="75" t="e">
        <f t="shared" si="1"/>
        <v>#DIV/0!</v>
      </c>
    </row>
    <row r="34" spans="1:8" s="5" customFormat="1" ht="13.5" customHeight="1" hidden="1">
      <c r="A34" s="89"/>
      <c r="B34" s="89">
        <v>7242</v>
      </c>
      <c r="C34" s="35" t="s">
        <v>110</v>
      </c>
      <c r="D34" s="6"/>
      <c r="E34" s="6">
        <v>0</v>
      </c>
      <c r="F34" s="6"/>
      <c r="G34" s="75" t="e">
        <f t="shared" si="0"/>
        <v>#DIV/0!</v>
      </c>
      <c r="H34" s="75" t="e">
        <f t="shared" si="1"/>
        <v>#DIV/0!</v>
      </c>
    </row>
    <row r="35" spans="1:8" s="39" customFormat="1" ht="23.25" customHeight="1">
      <c r="A35" s="49"/>
      <c r="B35" s="49"/>
      <c r="C35" s="207" t="s">
        <v>141</v>
      </c>
      <c r="D35" s="44"/>
      <c r="E35" s="44"/>
      <c r="F35" s="44"/>
      <c r="G35" s="75"/>
      <c r="H35" s="75"/>
    </row>
    <row r="36" spans="1:8" s="5" customFormat="1" ht="16.5" customHeight="1">
      <c r="A36" s="32">
        <v>6</v>
      </c>
      <c r="B36" s="89"/>
      <c r="C36" s="21" t="s">
        <v>92</v>
      </c>
      <c r="D36" s="26">
        <f aca="true" t="shared" si="3" ref="D36:F37">D37</f>
        <v>171500069</v>
      </c>
      <c r="E36" s="26">
        <f t="shared" si="3"/>
        <v>176000000</v>
      </c>
      <c r="F36" s="26">
        <f t="shared" si="3"/>
        <v>176200555.14999998</v>
      </c>
      <c r="G36" s="75">
        <f t="shared" si="0"/>
        <v>102.74080714801343</v>
      </c>
      <c r="H36" s="75">
        <f t="shared" si="1"/>
        <v>100.11395178977271</v>
      </c>
    </row>
    <row r="37" spans="1:8" s="5" customFormat="1" ht="13.5" customHeight="1">
      <c r="A37" s="49">
        <v>64</v>
      </c>
      <c r="B37" s="89"/>
      <c r="C37" s="32" t="s">
        <v>31</v>
      </c>
      <c r="D37" s="46">
        <f t="shared" si="3"/>
        <v>171500069</v>
      </c>
      <c r="E37" s="46">
        <f t="shared" si="3"/>
        <v>176000000</v>
      </c>
      <c r="F37" s="46">
        <f>F38+F41</f>
        <v>176200555.14999998</v>
      </c>
      <c r="G37" s="75">
        <f t="shared" si="0"/>
        <v>102.74080714801343</v>
      </c>
      <c r="H37" s="75">
        <f t="shared" si="1"/>
        <v>100.11395178977271</v>
      </c>
    </row>
    <row r="38" spans="1:8" s="39" customFormat="1" ht="12.75" customHeight="1">
      <c r="A38" s="49">
        <v>641</v>
      </c>
      <c r="B38" s="49"/>
      <c r="C38" s="49" t="s">
        <v>32</v>
      </c>
      <c r="D38" s="72">
        <f>SUM(D40:D40)</f>
        <v>171500069</v>
      </c>
      <c r="E38" s="72">
        <f>SUM(E40:E40)</f>
        <v>176000000</v>
      </c>
      <c r="F38" s="72">
        <f>SUM(F40:F40)</f>
        <v>176144327.26</v>
      </c>
      <c r="G38" s="75">
        <f t="shared" si="0"/>
        <v>102.70802121951333</v>
      </c>
      <c r="H38" s="75">
        <f t="shared" si="1"/>
        <v>100.082004125</v>
      </c>
    </row>
    <row r="39" spans="1:8" s="45" customFormat="1" ht="12.75" customHeight="1" hidden="1">
      <c r="A39" s="33"/>
      <c r="B39" s="33">
        <v>6413</v>
      </c>
      <c r="C39" s="35" t="s">
        <v>33</v>
      </c>
      <c r="D39" s="64"/>
      <c r="E39" s="64"/>
      <c r="F39" s="213">
        <v>0</v>
      </c>
      <c r="G39" s="75"/>
      <c r="H39" s="75"/>
    </row>
    <row r="40" spans="1:8" s="45" customFormat="1" ht="12.75" customHeight="1">
      <c r="A40" s="33"/>
      <c r="B40" s="33">
        <v>6419</v>
      </c>
      <c r="C40" s="35" t="s">
        <v>142</v>
      </c>
      <c r="D40" s="64">
        <v>171500069</v>
      </c>
      <c r="E40" s="213">
        <v>176000000</v>
      </c>
      <c r="F40" s="64">
        <v>176144327.26</v>
      </c>
      <c r="G40" s="122">
        <f t="shared" si="0"/>
        <v>102.70802121951333</v>
      </c>
      <c r="H40" s="215">
        <f t="shared" si="1"/>
        <v>100.082004125</v>
      </c>
    </row>
    <row r="41" spans="1:8" s="45" customFormat="1" ht="12.75" customHeight="1">
      <c r="A41" s="49">
        <v>642</v>
      </c>
      <c r="B41" s="49"/>
      <c r="C41" s="49" t="s">
        <v>38</v>
      </c>
      <c r="D41" s="72">
        <f>D42</f>
        <v>0</v>
      </c>
      <c r="E41" s="72">
        <f>E42</f>
        <v>0</v>
      </c>
      <c r="F41" s="72">
        <f>F42+F43</f>
        <v>56227.89</v>
      </c>
      <c r="G41" s="221" t="s">
        <v>146</v>
      </c>
      <c r="H41" s="221" t="s">
        <v>146</v>
      </c>
    </row>
    <row r="42" spans="1:8" s="45" customFormat="1" ht="12.75" customHeight="1" hidden="1">
      <c r="A42" s="49"/>
      <c r="B42" s="89">
        <v>6422</v>
      </c>
      <c r="C42" s="33" t="s">
        <v>39</v>
      </c>
      <c r="D42" s="64">
        <v>0</v>
      </c>
      <c r="E42" s="213">
        <v>0</v>
      </c>
      <c r="F42" s="6">
        <v>0</v>
      </c>
      <c r="G42" s="75"/>
      <c r="H42" s="75"/>
    </row>
    <row r="43" spans="1:8" s="45" customFormat="1" ht="12.75" customHeight="1">
      <c r="A43" s="49"/>
      <c r="B43" s="89">
        <v>6429</v>
      </c>
      <c r="C43" s="33" t="s">
        <v>172</v>
      </c>
      <c r="D43" s="64">
        <v>0</v>
      </c>
      <c r="E43" s="213">
        <v>0</v>
      </c>
      <c r="F43" s="6">
        <v>56227.89</v>
      </c>
      <c r="G43" s="221" t="s">
        <v>146</v>
      </c>
      <c r="H43" s="75"/>
    </row>
    <row r="44" spans="1:8" s="5" customFormat="1" ht="33" customHeight="1">
      <c r="A44" s="55"/>
      <c r="B44" s="90"/>
      <c r="C44" s="219" t="s">
        <v>135</v>
      </c>
      <c r="D44" s="6"/>
      <c r="E44" s="6"/>
      <c r="F44" s="6"/>
      <c r="G44" s="75"/>
      <c r="H44" s="75"/>
    </row>
    <row r="45" spans="1:9" s="5" customFormat="1" ht="14.25" customHeight="1">
      <c r="A45" s="32">
        <v>6</v>
      </c>
      <c r="B45" s="89"/>
      <c r="C45" s="32" t="s">
        <v>30</v>
      </c>
      <c r="D45" s="26">
        <f>D46+D55</f>
        <v>22119336</v>
      </c>
      <c r="E45" s="26">
        <f>E46+E55</f>
        <v>31472000</v>
      </c>
      <c r="F45" s="26">
        <f>F46+F55</f>
        <v>78159979.25</v>
      </c>
      <c r="G45" s="75">
        <f t="shared" si="0"/>
        <v>353.3559020487776</v>
      </c>
      <c r="H45" s="75">
        <f t="shared" si="1"/>
        <v>248.3476717399593</v>
      </c>
      <c r="I45" s="6"/>
    </row>
    <row r="46" spans="1:8" s="5" customFormat="1" ht="13.5" customHeight="1">
      <c r="A46" s="49">
        <v>64</v>
      </c>
      <c r="B46" s="89"/>
      <c r="C46" s="32" t="s">
        <v>31</v>
      </c>
      <c r="D46" s="46">
        <f>D47+D53</f>
        <v>18935256</v>
      </c>
      <c r="E46" s="46">
        <f>E47+E53</f>
        <v>7472000</v>
      </c>
      <c r="F46" s="46">
        <f>F47+F53</f>
        <v>10451672.84</v>
      </c>
      <c r="G46" s="75">
        <f t="shared" si="0"/>
        <v>55.19689218883547</v>
      </c>
      <c r="H46" s="75">
        <f t="shared" si="1"/>
        <v>139.87784850107064</v>
      </c>
    </row>
    <row r="47" spans="1:8" s="39" customFormat="1" ht="13.5" customHeight="1">
      <c r="A47" s="49">
        <v>641</v>
      </c>
      <c r="B47" s="49"/>
      <c r="C47" s="49" t="s">
        <v>32</v>
      </c>
      <c r="D47" s="72">
        <f>SUM(D48:D52)</f>
        <v>18931034</v>
      </c>
      <c r="E47" s="72">
        <f>SUM(E48:E52)</f>
        <v>7465000</v>
      </c>
      <c r="F47" s="72">
        <f>SUM(F48:F52)</f>
        <v>10444634.6</v>
      </c>
      <c r="G47" s="75">
        <f t="shared" si="0"/>
        <v>55.17202388416818</v>
      </c>
      <c r="H47" s="75">
        <f t="shared" si="1"/>
        <v>139.91473007367716</v>
      </c>
    </row>
    <row r="48" spans="1:8" s="45" customFormat="1" ht="12.75" customHeight="1">
      <c r="A48" s="33"/>
      <c r="B48" s="33">
        <v>6413</v>
      </c>
      <c r="C48" s="35" t="s">
        <v>33</v>
      </c>
      <c r="D48" s="64">
        <v>378451</v>
      </c>
      <c r="E48" s="213">
        <v>65000</v>
      </c>
      <c r="F48" s="64">
        <v>40507.54</v>
      </c>
      <c r="G48" s="122">
        <f t="shared" si="0"/>
        <v>10.703509833505526</v>
      </c>
      <c r="H48" s="215">
        <f t="shared" si="1"/>
        <v>62.31929230769231</v>
      </c>
    </row>
    <row r="49" spans="1:8" s="45" customFormat="1" ht="12.75" customHeight="1" hidden="1">
      <c r="A49" s="33"/>
      <c r="B49" s="33">
        <v>6414</v>
      </c>
      <c r="C49" s="35" t="s">
        <v>109</v>
      </c>
      <c r="D49" s="64">
        <v>0</v>
      </c>
      <c r="E49" s="213">
        <v>0</v>
      </c>
      <c r="F49" s="64">
        <v>0</v>
      </c>
      <c r="G49" s="122"/>
      <c r="H49" s="215"/>
    </row>
    <row r="50" spans="1:8" s="45" customFormat="1" ht="12.75" customHeight="1">
      <c r="A50" s="33"/>
      <c r="B50" s="33">
        <v>6415</v>
      </c>
      <c r="C50" s="35" t="s">
        <v>35</v>
      </c>
      <c r="D50" s="64">
        <v>6235</v>
      </c>
      <c r="E50" s="213">
        <v>0</v>
      </c>
      <c r="F50" s="64">
        <v>0</v>
      </c>
      <c r="G50" s="122">
        <f t="shared" si="0"/>
        <v>0</v>
      </c>
      <c r="H50" s="215"/>
    </row>
    <row r="51" spans="1:8" s="45" customFormat="1" ht="12.75" customHeight="1">
      <c r="A51" s="33"/>
      <c r="B51" s="33">
        <v>6416</v>
      </c>
      <c r="C51" s="35" t="s">
        <v>36</v>
      </c>
      <c r="D51" s="64">
        <v>18546348</v>
      </c>
      <c r="E51" s="213">
        <v>7400000</v>
      </c>
      <c r="F51" s="64">
        <v>10404127.06</v>
      </c>
      <c r="G51" s="122">
        <f t="shared" si="0"/>
        <v>56.09798252464583</v>
      </c>
      <c r="H51" s="215">
        <f t="shared" si="1"/>
        <v>140.59631162162162</v>
      </c>
    </row>
    <row r="52" spans="1:8" s="45" customFormat="1" ht="13.5" customHeight="1" hidden="1">
      <c r="A52" s="33"/>
      <c r="B52" s="33">
        <v>6419</v>
      </c>
      <c r="C52" s="35" t="s">
        <v>117</v>
      </c>
      <c r="D52" s="64"/>
      <c r="E52" s="43">
        <v>0</v>
      </c>
      <c r="F52" s="64">
        <v>0</v>
      </c>
      <c r="G52" s="75"/>
      <c r="H52" s="75"/>
    </row>
    <row r="53" spans="1:8" s="39" customFormat="1" ht="12.75" customHeight="1">
      <c r="A53" s="49">
        <v>642</v>
      </c>
      <c r="B53" s="49"/>
      <c r="C53" s="49" t="s">
        <v>38</v>
      </c>
      <c r="D53" s="72">
        <f>D54</f>
        <v>4222</v>
      </c>
      <c r="E53" s="72">
        <f>E54</f>
        <v>7000</v>
      </c>
      <c r="F53" s="72">
        <f>F54</f>
        <v>7038.24</v>
      </c>
      <c r="G53" s="75">
        <f t="shared" si="0"/>
        <v>166.70393178588344</v>
      </c>
      <c r="H53" s="75">
        <f t="shared" si="1"/>
        <v>100.54628571428572</v>
      </c>
    </row>
    <row r="54" spans="1:8" s="5" customFormat="1" ht="12.75" customHeight="1">
      <c r="A54" s="89"/>
      <c r="B54" s="89">
        <v>6422</v>
      </c>
      <c r="C54" s="35" t="s">
        <v>39</v>
      </c>
      <c r="D54" s="62">
        <v>4222</v>
      </c>
      <c r="E54" s="214">
        <v>7000</v>
      </c>
      <c r="F54" s="62">
        <v>7038.24</v>
      </c>
      <c r="G54" s="75">
        <f t="shared" si="0"/>
        <v>166.70393178588344</v>
      </c>
      <c r="H54" s="215">
        <f t="shared" si="1"/>
        <v>100.54628571428572</v>
      </c>
    </row>
    <row r="55" spans="1:9" s="5" customFormat="1" ht="24" customHeight="1">
      <c r="A55" s="118">
        <v>65</v>
      </c>
      <c r="B55" s="89"/>
      <c r="C55" s="32" t="s">
        <v>123</v>
      </c>
      <c r="D55" s="46">
        <f aca="true" t="shared" si="4" ref="D55:F56">D56</f>
        <v>3184080</v>
      </c>
      <c r="E55" s="46">
        <f t="shared" si="4"/>
        <v>24000000</v>
      </c>
      <c r="F55" s="46">
        <f t="shared" si="4"/>
        <v>67708306.41</v>
      </c>
      <c r="G55" s="75">
        <f t="shared" si="0"/>
        <v>2126.4637323810957</v>
      </c>
      <c r="H55" s="75">
        <f t="shared" si="1"/>
        <v>282.117943375</v>
      </c>
      <c r="I55" s="6"/>
    </row>
    <row r="56" spans="1:8" s="39" customFormat="1" ht="12" customHeight="1">
      <c r="A56" s="49">
        <v>652</v>
      </c>
      <c r="B56" s="49"/>
      <c r="C56" s="34" t="s">
        <v>40</v>
      </c>
      <c r="D56" s="72">
        <f>D57+D59</f>
        <v>3184080</v>
      </c>
      <c r="E56" s="72">
        <f t="shared" si="4"/>
        <v>24000000</v>
      </c>
      <c r="F56" s="72">
        <f t="shared" si="4"/>
        <v>67708306.41</v>
      </c>
      <c r="G56" s="75">
        <f t="shared" si="0"/>
        <v>2126.4637323810957</v>
      </c>
      <c r="H56" s="75">
        <f t="shared" si="1"/>
        <v>282.117943375</v>
      </c>
    </row>
    <row r="57" spans="1:8" s="5" customFormat="1" ht="15" customHeight="1">
      <c r="A57" s="89"/>
      <c r="B57" s="89">
        <v>6526</v>
      </c>
      <c r="C57" s="35" t="s">
        <v>41</v>
      </c>
      <c r="D57" s="62">
        <f>D58</f>
        <v>3134159</v>
      </c>
      <c r="E57" s="214">
        <f>E58+E59</f>
        <v>24000000</v>
      </c>
      <c r="F57" s="62">
        <f>F58+F59</f>
        <v>67708306.41</v>
      </c>
      <c r="G57" s="122">
        <f t="shared" si="0"/>
        <v>2160.334125039604</v>
      </c>
      <c r="H57" s="215">
        <f t="shared" si="1"/>
        <v>282.117943375</v>
      </c>
    </row>
    <row r="58" spans="1:8" s="5" customFormat="1" ht="25.5" customHeight="1">
      <c r="A58" s="89"/>
      <c r="B58" s="89"/>
      <c r="C58" s="35" t="s">
        <v>105</v>
      </c>
      <c r="D58" s="62">
        <v>3134159</v>
      </c>
      <c r="E58" s="214">
        <v>24000000</v>
      </c>
      <c r="F58" s="62">
        <v>67630411.09</v>
      </c>
      <c r="G58" s="122">
        <f t="shared" si="0"/>
        <v>2157.848759108903</v>
      </c>
      <c r="H58" s="75">
        <f t="shared" si="1"/>
        <v>281.7933795416667</v>
      </c>
    </row>
    <row r="59" spans="1:8" s="5" customFormat="1" ht="15" customHeight="1">
      <c r="A59" s="89"/>
      <c r="B59" s="89"/>
      <c r="C59" s="35" t="s">
        <v>144</v>
      </c>
      <c r="D59" s="62">
        <v>49921</v>
      </c>
      <c r="E59" s="214"/>
      <c r="F59" s="62">
        <v>77895.32</v>
      </c>
      <c r="G59" s="122">
        <f t="shared" si="0"/>
        <v>156.03717874241303</v>
      </c>
      <c r="H59" s="75"/>
    </row>
    <row r="60" spans="1:8" s="5" customFormat="1" ht="24.75" customHeight="1">
      <c r="A60" s="49">
        <v>7</v>
      </c>
      <c r="B60" s="49"/>
      <c r="C60" s="50" t="s">
        <v>93</v>
      </c>
      <c r="D60" s="46">
        <f>D61+D64</f>
        <v>0</v>
      </c>
      <c r="E60" s="46">
        <f>E61+E64</f>
        <v>0</v>
      </c>
      <c r="F60" s="234">
        <f>F61+F64</f>
        <v>500</v>
      </c>
      <c r="G60" s="221" t="s">
        <v>146</v>
      </c>
      <c r="H60" s="221" t="s">
        <v>146</v>
      </c>
    </row>
    <row r="61" spans="1:8" s="5" customFormat="1" ht="12.75" customHeight="1" hidden="1">
      <c r="A61" s="49">
        <v>71</v>
      </c>
      <c r="B61" s="49"/>
      <c r="C61" s="34" t="s">
        <v>42</v>
      </c>
      <c r="D61" s="46">
        <f aca="true" t="shared" si="5" ref="D61:F62">D62</f>
        <v>0</v>
      </c>
      <c r="E61" s="46">
        <f t="shared" si="5"/>
        <v>0</v>
      </c>
      <c r="F61" s="234">
        <f t="shared" si="5"/>
        <v>0</v>
      </c>
      <c r="G61" s="221" t="s">
        <v>146</v>
      </c>
      <c r="H61" s="221" t="s">
        <v>146</v>
      </c>
    </row>
    <row r="62" spans="1:8" s="5" customFormat="1" ht="13.5" customHeight="1" hidden="1">
      <c r="A62" s="49">
        <v>711</v>
      </c>
      <c r="B62" s="49"/>
      <c r="C62" s="34" t="s">
        <v>44</v>
      </c>
      <c r="D62" s="46">
        <f t="shared" si="5"/>
        <v>0</v>
      </c>
      <c r="E62" s="46">
        <f t="shared" si="5"/>
        <v>0</v>
      </c>
      <c r="F62" s="234">
        <f t="shared" si="5"/>
        <v>0</v>
      </c>
      <c r="G62" s="221" t="s">
        <v>146</v>
      </c>
      <c r="H62" s="221" t="s">
        <v>146</v>
      </c>
    </row>
    <row r="63" spans="1:8" s="5" customFormat="1" ht="13.5" customHeight="1" hidden="1">
      <c r="A63" s="89"/>
      <c r="B63" s="89">
        <v>7111</v>
      </c>
      <c r="C63" s="35" t="s">
        <v>43</v>
      </c>
      <c r="D63" s="6">
        <v>0</v>
      </c>
      <c r="E63" s="6">
        <v>0</v>
      </c>
      <c r="F63" s="62"/>
      <c r="G63" s="221" t="s">
        <v>146</v>
      </c>
      <c r="H63" s="221" t="s">
        <v>146</v>
      </c>
    </row>
    <row r="64" spans="1:8" s="5" customFormat="1" ht="13.5" customHeight="1">
      <c r="A64" s="49">
        <v>72</v>
      </c>
      <c r="B64" s="49"/>
      <c r="C64" s="34" t="s">
        <v>47</v>
      </c>
      <c r="D64" s="46">
        <f>D65+D69</f>
        <v>0</v>
      </c>
      <c r="E64" s="46">
        <f>E65+E69</f>
        <v>0</v>
      </c>
      <c r="F64" s="234">
        <f>F65+F67+F69</f>
        <v>500</v>
      </c>
      <c r="G64" s="221" t="s">
        <v>146</v>
      </c>
      <c r="H64" s="221" t="s">
        <v>146</v>
      </c>
    </row>
    <row r="65" spans="1:8" s="5" customFormat="1" ht="14.25" customHeight="1" hidden="1">
      <c r="A65" s="49">
        <v>721</v>
      </c>
      <c r="B65" s="49"/>
      <c r="C65" s="34" t="s">
        <v>45</v>
      </c>
      <c r="D65" s="234"/>
      <c r="E65" s="46">
        <f>E66</f>
        <v>0</v>
      </c>
      <c r="F65" s="234">
        <f>F66</f>
        <v>0</v>
      </c>
      <c r="G65" s="221" t="s">
        <v>146</v>
      </c>
      <c r="H65" s="221" t="s">
        <v>146</v>
      </c>
    </row>
    <row r="66" spans="1:8" s="5" customFormat="1" ht="12" customHeight="1" hidden="1">
      <c r="A66" s="89"/>
      <c r="B66" s="89">
        <v>7212</v>
      </c>
      <c r="C66" s="35" t="s">
        <v>46</v>
      </c>
      <c r="D66" s="62"/>
      <c r="E66" s="6">
        <v>0</v>
      </c>
      <c r="F66" s="62"/>
      <c r="G66" s="221" t="s">
        <v>146</v>
      </c>
      <c r="H66" s="221" t="s">
        <v>146</v>
      </c>
    </row>
    <row r="67" spans="1:8" s="5" customFormat="1" ht="12" customHeight="1">
      <c r="A67" s="230">
        <v>722</v>
      </c>
      <c r="B67" s="89"/>
      <c r="C67" s="232" t="s">
        <v>48</v>
      </c>
      <c r="D67" s="63">
        <f>D68</f>
        <v>0</v>
      </c>
      <c r="E67" s="6"/>
      <c r="F67" s="63">
        <f>F68</f>
        <v>500</v>
      </c>
      <c r="G67" s="221" t="s">
        <v>146</v>
      </c>
      <c r="H67" s="221" t="s">
        <v>146</v>
      </c>
    </row>
    <row r="68" spans="1:8" s="5" customFormat="1" ht="12" customHeight="1">
      <c r="A68" s="89"/>
      <c r="B68" s="231">
        <v>7221</v>
      </c>
      <c r="C68" s="233" t="s">
        <v>17</v>
      </c>
      <c r="D68" s="62">
        <v>0</v>
      </c>
      <c r="E68" s="6"/>
      <c r="F68" s="62">
        <v>500</v>
      </c>
      <c r="G68" s="221" t="s">
        <v>146</v>
      </c>
      <c r="H68" s="75"/>
    </row>
    <row r="69" spans="1:8" s="39" customFormat="1" ht="12.75" customHeight="1" hidden="1">
      <c r="A69" s="230">
        <v>723</v>
      </c>
      <c r="B69" s="91"/>
      <c r="C69" s="42" t="s">
        <v>115</v>
      </c>
      <c r="D69" s="65"/>
      <c r="E69" s="44">
        <f>E70</f>
        <v>0</v>
      </c>
      <c r="F69" s="65"/>
      <c r="G69" s="75"/>
      <c r="H69" s="75"/>
    </row>
    <row r="70" spans="1:8" s="5" customFormat="1" ht="18" customHeight="1" hidden="1">
      <c r="A70" s="92"/>
      <c r="B70" s="93">
        <v>7231</v>
      </c>
      <c r="C70" s="37" t="s">
        <v>22</v>
      </c>
      <c r="D70" s="62"/>
      <c r="E70" s="6">
        <v>0</v>
      </c>
      <c r="F70" s="62"/>
      <c r="G70" s="75"/>
      <c r="H70" s="75"/>
    </row>
    <row r="71" spans="1:8" s="60" customFormat="1" ht="21" customHeight="1">
      <c r="A71" s="94"/>
      <c r="B71" s="95"/>
      <c r="C71" s="218" t="s">
        <v>130</v>
      </c>
      <c r="D71" s="85"/>
      <c r="E71" s="85"/>
      <c r="F71" s="85"/>
      <c r="G71" s="75"/>
      <c r="H71" s="75"/>
    </row>
    <row r="72" spans="1:8" s="39" customFormat="1" ht="14.25" customHeight="1">
      <c r="A72" s="50">
        <v>6</v>
      </c>
      <c r="B72" s="96"/>
      <c r="C72" s="32" t="s">
        <v>30</v>
      </c>
      <c r="D72" s="44">
        <f>D78</f>
        <v>506958</v>
      </c>
      <c r="E72" s="44">
        <f>E78</f>
        <v>628000</v>
      </c>
      <c r="F72" s="44">
        <f>F73+F78</f>
        <v>628900.3500000001</v>
      </c>
      <c r="G72" s="75">
        <f>F72/D72*100</f>
        <v>124.05373817949419</v>
      </c>
      <c r="H72" s="75">
        <f>F72/E72*100</f>
        <v>100.14336783439492</v>
      </c>
    </row>
    <row r="73" spans="1:8" s="39" customFormat="1" ht="14.25" customHeight="1">
      <c r="A73" s="49">
        <v>64</v>
      </c>
      <c r="B73" s="96"/>
      <c r="C73" s="32" t="s">
        <v>31</v>
      </c>
      <c r="D73" s="63"/>
      <c r="E73" s="44"/>
      <c r="F73" s="44">
        <f>F74+F76</f>
        <v>2941.42</v>
      </c>
      <c r="G73" s="221" t="s">
        <v>146</v>
      </c>
      <c r="H73" s="221" t="s">
        <v>146</v>
      </c>
    </row>
    <row r="74" spans="1:8" s="39" customFormat="1" ht="14.25" customHeight="1" hidden="1">
      <c r="A74" s="49">
        <v>641</v>
      </c>
      <c r="B74" s="96"/>
      <c r="C74" s="49" t="s">
        <v>32</v>
      </c>
      <c r="D74" s="63"/>
      <c r="E74" s="44"/>
      <c r="F74" s="44">
        <f>F75</f>
        <v>0</v>
      </c>
      <c r="G74" s="75"/>
      <c r="H74" s="221" t="s">
        <v>146</v>
      </c>
    </row>
    <row r="75" spans="1:8" s="39" customFormat="1" ht="14.25" customHeight="1" hidden="1">
      <c r="A75" s="50"/>
      <c r="B75" s="33">
        <v>6413</v>
      </c>
      <c r="C75" s="35" t="s">
        <v>33</v>
      </c>
      <c r="D75" s="63"/>
      <c r="E75" s="44"/>
      <c r="F75" s="44"/>
      <c r="G75" s="75"/>
      <c r="H75" s="221" t="s">
        <v>146</v>
      </c>
    </row>
    <row r="76" spans="1:8" s="39" customFormat="1" ht="14.25" customHeight="1">
      <c r="A76" s="49">
        <v>642</v>
      </c>
      <c r="B76" s="96"/>
      <c r="C76" s="49" t="s">
        <v>38</v>
      </c>
      <c r="D76" s="63"/>
      <c r="E76" s="44"/>
      <c r="F76" s="44">
        <f>F77</f>
        <v>2941.42</v>
      </c>
      <c r="G76" s="221" t="s">
        <v>146</v>
      </c>
      <c r="H76" s="221" t="s">
        <v>146</v>
      </c>
    </row>
    <row r="77" spans="1:8" s="39" customFormat="1" ht="14.25" customHeight="1">
      <c r="A77" s="50"/>
      <c r="B77" s="89">
        <v>6429</v>
      </c>
      <c r="C77" s="33" t="s">
        <v>172</v>
      </c>
      <c r="D77" s="63"/>
      <c r="E77" s="44"/>
      <c r="F77" s="43">
        <v>2941.42</v>
      </c>
      <c r="G77" s="221" t="s">
        <v>146</v>
      </c>
      <c r="H77" s="75"/>
    </row>
    <row r="78" spans="1:8" s="39" customFormat="1" ht="26.25" customHeight="1">
      <c r="A78" s="118">
        <v>66</v>
      </c>
      <c r="B78" s="49"/>
      <c r="C78" s="83" t="s">
        <v>126</v>
      </c>
      <c r="D78" s="44">
        <f aca="true" t="shared" si="6" ref="D78:F79">D79</f>
        <v>506958</v>
      </c>
      <c r="E78" s="44">
        <f t="shared" si="6"/>
        <v>628000</v>
      </c>
      <c r="F78" s="44">
        <f t="shared" si="6"/>
        <v>625958.93</v>
      </c>
      <c r="G78" s="75">
        <f>F78/D78*100</f>
        <v>123.47352837907677</v>
      </c>
      <c r="H78" s="75">
        <f>F78/E78*100</f>
        <v>99.6749888535032</v>
      </c>
    </row>
    <row r="79" spans="1:8" s="39" customFormat="1" ht="13.5" customHeight="1">
      <c r="A79" s="49">
        <v>661</v>
      </c>
      <c r="B79" s="49"/>
      <c r="C79" s="83" t="s">
        <v>127</v>
      </c>
      <c r="D79" s="44">
        <f t="shared" si="6"/>
        <v>506958</v>
      </c>
      <c r="E79" s="44">
        <f t="shared" si="6"/>
        <v>628000</v>
      </c>
      <c r="F79" s="44">
        <f t="shared" si="6"/>
        <v>625958.93</v>
      </c>
      <c r="G79" s="75">
        <f>F79/D79*100</f>
        <v>123.47352837907677</v>
      </c>
      <c r="H79" s="75">
        <f>F79/E79*100</f>
        <v>99.6749888535032</v>
      </c>
    </row>
    <row r="80" spans="1:8" s="45" customFormat="1" ht="13.5" customHeight="1">
      <c r="A80" s="33"/>
      <c r="B80" s="33">
        <v>6615</v>
      </c>
      <c r="C80" s="84" t="s">
        <v>128</v>
      </c>
      <c r="D80" s="64">
        <v>506958</v>
      </c>
      <c r="E80" s="213">
        <v>628000</v>
      </c>
      <c r="F80" s="64">
        <v>625958.93</v>
      </c>
      <c r="G80" s="122">
        <f>F80/D80*100</f>
        <v>123.47352837907677</v>
      </c>
      <c r="H80" s="215">
        <f>F80/E80*100</f>
        <v>99.6749888535032</v>
      </c>
    </row>
    <row r="81" spans="2:6" s="5" customFormat="1" ht="12.75">
      <c r="B81" s="187"/>
      <c r="C81" s="13"/>
      <c r="D81" s="6"/>
      <c r="E81" s="6"/>
      <c r="F81" s="6"/>
    </row>
    <row r="82" spans="2:5" s="5" customFormat="1" ht="12.75">
      <c r="B82" s="188"/>
      <c r="C82" s="19"/>
      <c r="D82" s="19"/>
      <c r="E82" s="6"/>
    </row>
    <row r="83" spans="2:5" s="5" customFormat="1" ht="12.75">
      <c r="B83" s="188"/>
      <c r="C83" s="19"/>
      <c r="D83" s="19"/>
      <c r="E83" s="6"/>
    </row>
    <row r="84" spans="2:5" s="5" customFormat="1" ht="12.75">
      <c r="B84" s="188"/>
      <c r="C84" s="19"/>
      <c r="D84" s="19"/>
      <c r="E84" s="6"/>
    </row>
    <row r="85" spans="2:5" s="5" customFormat="1" ht="12.75">
      <c r="B85" s="23"/>
      <c r="C85" s="23"/>
      <c r="D85" s="23"/>
      <c r="E85" s="6"/>
    </row>
    <row r="86" spans="2:5" s="5" customFormat="1" ht="12.75">
      <c r="B86" s="188"/>
      <c r="C86" s="19"/>
      <c r="D86" s="19"/>
      <c r="E86" s="6"/>
    </row>
    <row r="87" spans="2:5" s="5" customFormat="1" ht="12.75">
      <c r="B87" s="23"/>
      <c r="C87" s="23"/>
      <c r="D87" s="23"/>
      <c r="E87" s="6"/>
    </row>
    <row r="88" spans="2:5" s="5" customFormat="1" ht="12.75">
      <c r="B88" s="188"/>
      <c r="C88" s="19"/>
      <c r="D88" s="19"/>
      <c r="E88" s="6"/>
    </row>
    <row r="89" spans="2:5" s="5" customFormat="1" ht="12.75">
      <c r="B89" s="188"/>
      <c r="C89" s="19"/>
      <c r="D89" s="19"/>
      <c r="E89" s="6"/>
    </row>
    <row r="90" spans="2:5" s="5" customFormat="1" ht="12.75">
      <c r="B90" s="188"/>
      <c r="C90" s="19"/>
      <c r="D90" s="19"/>
      <c r="E90" s="6"/>
    </row>
    <row r="91" spans="2:5" s="5" customFormat="1" ht="13.5" customHeight="1">
      <c r="B91" s="188"/>
      <c r="C91" s="19"/>
      <c r="D91" s="19"/>
      <c r="E91" s="6"/>
    </row>
    <row r="92" spans="2:5" s="5" customFormat="1" ht="12.75">
      <c r="B92" s="188"/>
      <c r="C92" s="18"/>
      <c r="D92" s="18"/>
      <c r="E92" s="6"/>
    </row>
    <row r="93" spans="2:5" s="5" customFormat="1" ht="12.75">
      <c r="B93" s="14"/>
      <c r="C93" s="15"/>
      <c r="D93" s="15"/>
      <c r="E93" s="6"/>
    </row>
    <row r="94" spans="2:5" s="5" customFormat="1" ht="12.75">
      <c r="B94" s="188"/>
      <c r="C94" s="19"/>
      <c r="D94" s="19"/>
      <c r="E94" s="6"/>
    </row>
    <row r="95" spans="2:5" s="5" customFormat="1" ht="12.75">
      <c r="B95" s="187"/>
      <c r="C95" s="13"/>
      <c r="D95" s="13"/>
      <c r="E95" s="6"/>
    </row>
    <row r="96" spans="2:5" s="5" customFormat="1" ht="12.75">
      <c r="B96" s="187"/>
      <c r="C96" s="13"/>
      <c r="D96" s="13"/>
      <c r="E96" s="6"/>
    </row>
    <row r="97" spans="2:5" s="5" customFormat="1" ht="12.75">
      <c r="B97" s="188"/>
      <c r="C97" s="19"/>
      <c r="D97" s="19"/>
      <c r="E97" s="6"/>
    </row>
    <row r="98" spans="2:5" s="5" customFormat="1" ht="12.75">
      <c r="B98" s="23"/>
      <c r="C98" s="23"/>
      <c r="D98" s="23"/>
      <c r="E98" s="6"/>
    </row>
    <row r="99" spans="2:5" s="5" customFormat="1" ht="12.75">
      <c r="B99" s="188"/>
      <c r="C99" s="19"/>
      <c r="D99" s="19"/>
      <c r="E99" s="6"/>
    </row>
    <row r="100" spans="2:5" s="5" customFormat="1" ht="12.75">
      <c r="B100" s="188"/>
      <c r="C100" s="19"/>
      <c r="D100" s="19"/>
      <c r="E100" s="6"/>
    </row>
    <row r="101" spans="2:5" s="5" customFormat="1" ht="12.75">
      <c r="B101" s="23"/>
      <c r="C101" s="23"/>
      <c r="D101" s="23"/>
      <c r="E101" s="6"/>
    </row>
    <row r="102" spans="2:5" s="5" customFormat="1" ht="12.75">
      <c r="B102" s="188"/>
      <c r="C102" s="19"/>
      <c r="D102" s="19"/>
      <c r="E102" s="6"/>
    </row>
    <row r="103" spans="2:5" s="5" customFormat="1" ht="12.75">
      <c r="B103" s="187"/>
      <c r="C103" s="13"/>
      <c r="D103" s="13"/>
      <c r="E103" s="6"/>
    </row>
    <row r="104" spans="2:5" s="5" customFormat="1" ht="12.75">
      <c r="B104" s="23"/>
      <c r="C104" s="15"/>
      <c r="D104" s="15"/>
      <c r="E104" s="6"/>
    </row>
    <row r="105" spans="2:5" s="5" customFormat="1" ht="12.75">
      <c r="B105" s="189"/>
      <c r="C105" s="13"/>
      <c r="D105" s="13"/>
      <c r="E105" s="6"/>
    </row>
    <row r="106" spans="2:5" s="5" customFormat="1" ht="12.75">
      <c r="B106" s="23"/>
      <c r="C106" s="23"/>
      <c r="D106" s="23"/>
      <c r="E106" s="6"/>
    </row>
    <row r="107" spans="2:5" s="5" customFormat="1" ht="12.75">
      <c r="B107" s="188"/>
      <c r="C107" s="19"/>
      <c r="D107" s="19"/>
      <c r="E107" s="6"/>
    </row>
    <row r="108" spans="2:5" s="5" customFormat="1" ht="12.75">
      <c r="B108" s="188"/>
      <c r="C108" s="18"/>
      <c r="D108" s="18"/>
      <c r="E108" s="6"/>
    </row>
    <row r="109" spans="2:5" s="5" customFormat="1" ht="12.75">
      <c r="B109" s="189"/>
      <c r="C109" s="23"/>
      <c r="D109" s="23"/>
      <c r="E109" s="6"/>
    </row>
    <row r="110" spans="2:5" s="5" customFormat="1" ht="12.75">
      <c r="B110" s="189"/>
      <c r="C110" s="13"/>
      <c r="D110" s="13"/>
      <c r="E110" s="6"/>
    </row>
    <row r="111" spans="2:5" s="5" customFormat="1" ht="12.75">
      <c r="B111" s="189"/>
      <c r="C111" s="25"/>
      <c r="D111" s="25"/>
      <c r="E111" s="6"/>
    </row>
    <row r="112" spans="2:5" s="5" customFormat="1" ht="12.75">
      <c r="B112" s="23"/>
      <c r="C112" s="22"/>
      <c r="D112" s="22"/>
      <c r="E112" s="6"/>
    </row>
    <row r="113" spans="2:5" s="5" customFormat="1" ht="12.75">
      <c r="B113" s="188"/>
      <c r="C113" s="19"/>
      <c r="D113" s="19"/>
      <c r="E113" s="6"/>
    </row>
    <row r="114" spans="2:5" s="5" customFormat="1" ht="12.75">
      <c r="B114" s="14"/>
      <c r="C114" s="6"/>
      <c r="D114" s="6"/>
      <c r="E114" s="6"/>
    </row>
    <row r="115" spans="2:5" s="5" customFormat="1" ht="11.25" customHeight="1">
      <c r="B115" s="187"/>
      <c r="C115" s="13"/>
      <c r="D115" s="13"/>
      <c r="E115" s="6"/>
    </row>
    <row r="116" spans="2:5" s="5" customFormat="1" ht="24" customHeight="1">
      <c r="B116" s="187"/>
      <c r="C116" s="69"/>
      <c r="D116" s="69"/>
      <c r="E116" s="6"/>
    </row>
    <row r="117" spans="2:5" s="5" customFormat="1" ht="15" customHeight="1">
      <c r="B117" s="187"/>
      <c r="C117" s="69"/>
      <c r="D117" s="69"/>
      <c r="E117" s="6"/>
    </row>
    <row r="118" spans="2:5" s="5" customFormat="1" ht="11.25" customHeight="1">
      <c r="B118" s="14"/>
      <c r="C118" s="15"/>
      <c r="D118" s="15"/>
      <c r="E118" s="6"/>
    </row>
    <row r="119" spans="2:5" s="5" customFormat="1" ht="12.75">
      <c r="B119" s="187"/>
      <c r="C119" s="13"/>
      <c r="D119" s="13"/>
      <c r="E119" s="6"/>
    </row>
    <row r="120" spans="2:5" s="5" customFormat="1" ht="13.5" customHeight="1">
      <c r="B120" s="187"/>
      <c r="C120" s="3"/>
      <c r="D120" s="3"/>
      <c r="E120" s="6"/>
    </row>
    <row r="121" spans="2:5" s="5" customFormat="1" ht="12.75" customHeight="1">
      <c r="B121" s="187"/>
      <c r="C121" s="18"/>
      <c r="D121" s="18"/>
      <c r="E121" s="6"/>
    </row>
    <row r="122" spans="2:5" s="5" customFormat="1" ht="12.75" customHeight="1">
      <c r="B122" s="23"/>
      <c r="C122" s="22"/>
      <c r="D122" s="22"/>
      <c r="E122" s="6"/>
    </row>
    <row r="123" spans="2:5" s="5" customFormat="1" ht="12.75">
      <c r="B123" s="188"/>
      <c r="C123" s="19"/>
      <c r="D123" s="19"/>
      <c r="E123" s="6"/>
    </row>
    <row r="124" spans="2:5" s="5" customFormat="1" ht="12.75">
      <c r="B124" s="92"/>
      <c r="E124" s="6"/>
    </row>
    <row r="125" spans="2:5" s="5" customFormat="1" ht="12.75">
      <c r="B125" s="92"/>
      <c r="E125" s="6"/>
    </row>
    <row r="126" spans="2:5" s="5" customFormat="1" ht="12.75">
      <c r="B126" s="92"/>
      <c r="E126" s="6"/>
    </row>
    <row r="127" spans="2:5" s="5" customFormat="1" ht="12.75">
      <c r="B127" s="92"/>
      <c r="E127" s="6"/>
    </row>
    <row r="128" spans="2:5" s="5" customFormat="1" ht="19.5" customHeight="1">
      <c r="B128" s="92"/>
      <c r="E128" s="6"/>
    </row>
    <row r="129" spans="2:5" s="5" customFormat="1" ht="15" customHeight="1">
      <c r="B129" s="92"/>
      <c r="E129" s="6"/>
    </row>
    <row r="130" spans="2:5" s="5" customFormat="1" ht="12.75">
      <c r="B130" s="92"/>
      <c r="E130" s="6"/>
    </row>
    <row r="131" spans="2:5" s="5" customFormat="1" ht="12.75">
      <c r="B131" s="92"/>
      <c r="E131" s="6"/>
    </row>
    <row r="132" spans="2:5" s="5" customFormat="1" ht="12.75">
      <c r="B132" s="92"/>
      <c r="E132" s="6"/>
    </row>
    <row r="133" spans="2:5" s="5" customFormat="1" ht="12.75">
      <c r="B133" s="92"/>
      <c r="E133" s="6"/>
    </row>
    <row r="134" spans="2:5" s="5" customFormat="1" ht="12.75">
      <c r="B134" s="92"/>
      <c r="E134" s="6"/>
    </row>
    <row r="135" spans="2:5" s="5" customFormat="1" ht="12.75">
      <c r="B135" s="92"/>
      <c r="E135" s="6"/>
    </row>
    <row r="136" spans="2:5" s="5" customFormat="1" ht="22.5" customHeight="1">
      <c r="B136" s="92"/>
      <c r="E136" s="6"/>
    </row>
    <row r="137" spans="2:5" s="5" customFormat="1" ht="12.75">
      <c r="B137" s="92"/>
      <c r="E137" s="6"/>
    </row>
    <row r="138" spans="2:5" s="5" customFormat="1" ht="12.75">
      <c r="B138" s="92"/>
      <c r="E138" s="6"/>
    </row>
    <row r="139" spans="2:5" s="5" customFormat="1" ht="12.75">
      <c r="B139" s="92"/>
      <c r="E139" s="6"/>
    </row>
    <row r="140" spans="2:5" s="5" customFormat="1" ht="12.75">
      <c r="B140" s="92"/>
      <c r="E140" s="6"/>
    </row>
    <row r="141" spans="2:5" s="5" customFormat="1" ht="13.5" customHeight="1">
      <c r="B141" s="92"/>
      <c r="E141" s="6"/>
    </row>
    <row r="142" spans="2:5" s="5" customFormat="1" ht="13.5" customHeight="1">
      <c r="B142" s="92"/>
      <c r="E142" s="6"/>
    </row>
    <row r="143" spans="2:5" s="5" customFormat="1" ht="13.5" customHeight="1">
      <c r="B143" s="92"/>
      <c r="E143" s="6"/>
    </row>
    <row r="144" spans="2:5" s="5" customFormat="1" ht="12.75">
      <c r="B144" s="92"/>
      <c r="E144" s="6"/>
    </row>
    <row r="145" spans="2:5" s="5" customFormat="1" ht="12.75">
      <c r="B145" s="92"/>
      <c r="E145" s="6"/>
    </row>
    <row r="146" spans="2:5" s="5" customFormat="1" ht="12.75">
      <c r="B146" s="92"/>
      <c r="E146" s="6"/>
    </row>
    <row r="147" spans="2:5" s="5" customFormat="1" ht="12.75">
      <c r="B147" s="92"/>
      <c r="E147" s="6"/>
    </row>
    <row r="148" spans="2:5" s="5" customFormat="1" ht="12.75">
      <c r="B148" s="92"/>
      <c r="E148" s="6"/>
    </row>
    <row r="149" spans="2:5" s="5" customFormat="1" ht="12.75">
      <c r="B149" s="92"/>
      <c r="E149" s="6"/>
    </row>
    <row r="150" spans="2:5" s="5" customFormat="1" ht="12.75">
      <c r="B150" s="92"/>
      <c r="E150" s="6"/>
    </row>
    <row r="151" spans="2:5" s="5" customFormat="1" ht="12.75">
      <c r="B151" s="92"/>
      <c r="E151" s="6"/>
    </row>
    <row r="152" spans="2:5" s="5" customFormat="1" ht="12.75">
      <c r="B152" s="92"/>
      <c r="E152" s="6"/>
    </row>
    <row r="153" spans="2:5" s="5" customFormat="1" ht="12.75">
      <c r="B153" s="92"/>
      <c r="E153" s="6"/>
    </row>
    <row r="154" spans="2:5" s="5" customFormat="1" ht="12.75">
      <c r="B154" s="92"/>
      <c r="E154" s="6"/>
    </row>
    <row r="155" spans="2:5" s="28" customFormat="1" ht="18" customHeight="1">
      <c r="B155" s="190"/>
      <c r="E155" s="73"/>
    </row>
    <row r="156" spans="2:5" s="45" customFormat="1" ht="28.5" customHeight="1">
      <c r="B156" s="116"/>
      <c r="E156" s="43"/>
    </row>
    <row r="157" spans="2:5" s="5" customFormat="1" ht="12.75">
      <c r="B157" s="92"/>
      <c r="E157" s="6"/>
    </row>
    <row r="158" spans="2:5" s="5" customFormat="1" ht="12.75">
      <c r="B158" s="92"/>
      <c r="E158" s="6"/>
    </row>
    <row r="159" spans="2:5" s="5" customFormat="1" ht="12.75">
      <c r="B159" s="92"/>
      <c r="E159" s="6"/>
    </row>
    <row r="160" spans="2:5" s="5" customFormat="1" ht="17.25" customHeight="1">
      <c r="B160" s="92"/>
      <c r="E160" s="6"/>
    </row>
    <row r="161" spans="2:5" s="5" customFormat="1" ht="13.5" customHeight="1">
      <c r="B161" s="92"/>
      <c r="E161" s="6"/>
    </row>
    <row r="162" spans="2:5" s="5" customFormat="1" ht="12.75">
      <c r="B162" s="92"/>
      <c r="E162" s="6"/>
    </row>
    <row r="163" spans="2:5" s="5" customFormat="1" ht="12.75">
      <c r="B163" s="92"/>
      <c r="E163" s="6"/>
    </row>
    <row r="164" spans="2:5" s="5" customFormat="1" ht="12.75">
      <c r="B164" s="92"/>
      <c r="E164" s="6"/>
    </row>
    <row r="165" spans="2:5" s="5" customFormat="1" ht="12.75">
      <c r="B165" s="92"/>
      <c r="E165" s="6"/>
    </row>
    <row r="166" spans="2:5" s="5" customFormat="1" ht="12.75">
      <c r="B166" s="92"/>
      <c r="E166" s="6"/>
    </row>
    <row r="167" spans="2:5" s="5" customFormat="1" ht="22.5" customHeight="1">
      <c r="B167" s="92"/>
      <c r="E167" s="6"/>
    </row>
    <row r="168" spans="2:5" s="5" customFormat="1" ht="22.5" customHeight="1">
      <c r="B168" s="92"/>
      <c r="E168" s="6"/>
    </row>
    <row r="169" spans="2:5" s="5" customFormat="1" ht="12.75">
      <c r="B169" s="92"/>
      <c r="E169" s="6"/>
    </row>
    <row r="170" spans="2:5" s="5" customFormat="1" ht="12.75">
      <c r="B170" s="92"/>
      <c r="E170" s="6"/>
    </row>
    <row r="171" spans="2:5" s="5" customFormat="1" ht="12.75">
      <c r="B171" s="92"/>
      <c r="E171" s="6"/>
    </row>
    <row r="172" spans="2:5" s="5" customFormat="1" ht="12.75">
      <c r="B172" s="92"/>
      <c r="E172" s="6"/>
    </row>
    <row r="173" spans="2:5" s="5" customFormat="1" ht="12.75">
      <c r="B173" s="92"/>
      <c r="E173" s="6"/>
    </row>
    <row r="174" spans="2:5" s="5" customFormat="1" ht="12.75">
      <c r="B174" s="92"/>
      <c r="E174" s="6"/>
    </row>
    <row r="175" spans="2:5" s="5" customFormat="1" ht="12.75">
      <c r="B175" s="92"/>
      <c r="E175" s="6"/>
    </row>
    <row r="176" spans="2:5" s="5" customFormat="1" ht="12.75">
      <c r="B176" s="92"/>
      <c r="E176" s="6"/>
    </row>
    <row r="177" spans="2:5" s="5" customFormat="1" ht="12.75">
      <c r="B177" s="92"/>
      <c r="E177" s="6"/>
    </row>
    <row r="178" spans="2:5" s="5" customFormat="1" ht="12.75">
      <c r="B178" s="92"/>
      <c r="E178" s="6"/>
    </row>
    <row r="179" spans="2:5" s="5" customFormat="1" ht="12.75">
      <c r="B179" s="92"/>
      <c r="E179" s="6"/>
    </row>
    <row r="180" spans="2:5" s="5" customFormat="1" ht="12.75">
      <c r="B180" s="92"/>
      <c r="E180" s="6"/>
    </row>
    <row r="181" spans="2:5" s="5" customFormat="1" ht="12.75">
      <c r="B181" s="92"/>
      <c r="E181" s="6"/>
    </row>
    <row r="182" spans="2:5" s="5" customFormat="1" ht="12.75">
      <c r="B182" s="92"/>
      <c r="E182" s="6"/>
    </row>
    <row r="183" spans="2:5" s="5" customFormat="1" ht="12.75">
      <c r="B183" s="92"/>
      <c r="E183" s="6"/>
    </row>
    <row r="184" spans="2:5" s="5" customFormat="1" ht="12.75">
      <c r="B184" s="92"/>
      <c r="E184" s="6"/>
    </row>
    <row r="185" spans="2:5" s="5" customFormat="1" ht="12.75">
      <c r="B185" s="92"/>
      <c r="E185" s="6"/>
    </row>
    <row r="186" spans="2:5" s="5" customFormat="1" ht="12.75">
      <c r="B186" s="92"/>
      <c r="E186" s="6"/>
    </row>
    <row r="187" spans="2:5" s="5" customFormat="1" ht="12.75">
      <c r="B187" s="92"/>
      <c r="E187" s="6"/>
    </row>
    <row r="188" spans="2:5" s="5" customFormat="1" ht="12.75">
      <c r="B188" s="92"/>
      <c r="E188" s="6"/>
    </row>
    <row r="189" spans="2:5" s="5" customFormat="1" ht="12.75">
      <c r="B189" s="92"/>
      <c r="E189" s="6"/>
    </row>
    <row r="190" spans="2:5" s="5" customFormat="1" ht="12.75">
      <c r="B190" s="92"/>
      <c r="E190" s="6"/>
    </row>
    <row r="191" spans="2:5" s="5" customFormat="1" ht="12.75">
      <c r="B191" s="92"/>
      <c r="E191" s="6"/>
    </row>
    <row r="192" spans="2:5" s="5" customFormat="1" ht="12.75">
      <c r="B192" s="92"/>
      <c r="E192" s="6"/>
    </row>
    <row r="193" spans="2:5" s="5" customFormat="1" ht="12.75">
      <c r="B193" s="92"/>
      <c r="E193" s="6"/>
    </row>
    <row r="194" spans="2:5" s="5" customFormat="1" ht="12.75">
      <c r="B194" s="92"/>
      <c r="E194" s="6"/>
    </row>
    <row r="195" spans="2:5" s="5" customFormat="1" ht="12.75">
      <c r="B195" s="92"/>
      <c r="E195" s="6"/>
    </row>
    <row r="196" spans="2:5" s="5" customFormat="1" ht="12.75">
      <c r="B196" s="92"/>
      <c r="E196" s="6"/>
    </row>
    <row r="197" spans="2:5" s="5" customFormat="1" ht="12.75">
      <c r="B197" s="92"/>
      <c r="E197" s="6"/>
    </row>
    <row r="198" spans="2:5" s="5" customFormat="1" ht="12.75">
      <c r="B198" s="92"/>
      <c r="E198" s="6"/>
    </row>
    <row r="199" spans="2:5" s="5" customFormat="1" ht="12.75">
      <c r="B199" s="92"/>
      <c r="E199" s="6"/>
    </row>
    <row r="200" spans="2:5" s="5" customFormat="1" ht="12.75">
      <c r="B200" s="92"/>
      <c r="E200" s="6"/>
    </row>
    <row r="201" spans="2:5" s="5" customFormat="1" ht="12.75">
      <c r="B201" s="92"/>
      <c r="E201" s="6"/>
    </row>
    <row r="202" spans="2:5" s="5" customFormat="1" ht="12.75">
      <c r="B202" s="92"/>
      <c r="E202" s="6"/>
    </row>
    <row r="203" spans="2:5" s="5" customFormat="1" ht="12.75">
      <c r="B203" s="92"/>
      <c r="E203" s="6"/>
    </row>
    <row r="204" spans="2:5" s="5" customFormat="1" ht="12.75">
      <c r="B204" s="92"/>
      <c r="E204" s="6"/>
    </row>
    <row r="205" spans="2:5" s="5" customFormat="1" ht="12.75">
      <c r="B205" s="92"/>
      <c r="E205" s="6"/>
    </row>
    <row r="206" spans="2:5" s="5" customFormat="1" ht="12.75">
      <c r="B206" s="92"/>
      <c r="E206" s="6"/>
    </row>
    <row r="207" spans="2:5" s="5" customFormat="1" ht="12.75">
      <c r="B207" s="92"/>
      <c r="E207" s="6"/>
    </row>
    <row r="208" spans="2:5" s="5" customFormat="1" ht="12.75">
      <c r="B208" s="92"/>
      <c r="E208" s="6"/>
    </row>
    <row r="209" spans="2:5" s="5" customFormat="1" ht="12.75">
      <c r="B209" s="92"/>
      <c r="E209" s="6"/>
    </row>
    <row r="210" spans="2:5" s="5" customFormat="1" ht="12.75">
      <c r="B210" s="92"/>
      <c r="E210" s="6"/>
    </row>
    <row r="211" spans="2:5" s="5" customFormat="1" ht="12.75">
      <c r="B211" s="92"/>
      <c r="E211" s="6"/>
    </row>
    <row r="212" spans="2:5" s="5" customFormat="1" ht="12.75">
      <c r="B212" s="92"/>
      <c r="E212" s="6"/>
    </row>
    <row r="213" spans="2:5" s="5" customFormat="1" ht="12.75">
      <c r="B213" s="92"/>
      <c r="E213" s="6"/>
    </row>
    <row r="214" spans="2:5" s="5" customFormat="1" ht="12.75">
      <c r="B214" s="92"/>
      <c r="E214" s="6"/>
    </row>
    <row r="215" spans="2:5" s="5" customFormat="1" ht="12.75">
      <c r="B215" s="92"/>
      <c r="E215" s="6"/>
    </row>
    <row r="216" spans="2:5" s="5" customFormat="1" ht="12.75">
      <c r="B216" s="92"/>
      <c r="E216" s="6"/>
    </row>
    <row r="217" spans="2:5" s="5" customFormat="1" ht="12.75">
      <c r="B217" s="92"/>
      <c r="E217" s="6"/>
    </row>
    <row r="218" spans="2:5" s="5" customFormat="1" ht="12.75">
      <c r="B218" s="92"/>
      <c r="E218" s="6"/>
    </row>
    <row r="219" spans="2:5" s="5" customFormat="1" ht="12.75">
      <c r="B219" s="92"/>
      <c r="E219" s="6"/>
    </row>
    <row r="220" spans="2:5" s="5" customFormat="1" ht="12.75">
      <c r="B220" s="92"/>
      <c r="E220" s="6"/>
    </row>
    <row r="221" spans="2:5" s="5" customFormat="1" ht="12.75">
      <c r="B221" s="92"/>
      <c r="E221" s="6"/>
    </row>
    <row r="222" spans="2:5" s="5" customFormat="1" ht="12.75">
      <c r="B222" s="92"/>
      <c r="E222" s="6"/>
    </row>
    <row r="223" spans="2:5" s="5" customFormat="1" ht="12.75">
      <c r="B223" s="92"/>
      <c r="E223" s="6"/>
    </row>
    <row r="224" spans="2:5" s="5" customFormat="1" ht="12.75">
      <c r="B224" s="92"/>
      <c r="E224" s="6"/>
    </row>
    <row r="225" spans="2:5" s="5" customFormat="1" ht="12.75">
      <c r="B225" s="92"/>
      <c r="E225" s="6"/>
    </row>
    <row r="226" spans="2:5" s="5" customFormat="1" ht="12.75">
      <c r="B226" s="92"/>
      <c r="E226" s="6"/>
    </row>
    <row r="227" spans="2:5" s="5" customFormat="1" ht="12.75">
      <c r="B227" s="92"/>
      <c r="E227" s="6"/>
    </row>
    <row r="228" spans="2:5" s="5" customFormat="1" ht="12.75">
      <c r="B228" s="92"/>
      <c r="E228" s="6"/>
    </row>
    <row r="229" spans="2:5" s="5" customFormat="1" ht="12.75">
      <c r="B229" s="92"/>
      <c r="E229" s="6"/>
    </row>
    <row r="230" spans="2:5" s="5" customFormat="1" ht="12.75">
      <c r="B230" s="92"/>
      <c r="E230" s="6"/>
    </row>
    <row r="231" spans="2:5" s="5" customFormat="1" ht="12.75">
      <c r="B231" s="92"/>
      <c r="E231" s="6"/>
    </row>
    <row r="232" spans="2:5" s="5" customFormat="1" ht="12.75">
      <c r="B232" s="92"/>
      <c r="E232" s="6"/>
    </row>
    <row r="233" spans="2:5" s="5" customFormat="1" ht="12.75">
      <c r="B233" s="92"/>
      <c r="E233" s="6"/>
    </row>
    <row r="234" spans="2:5" s="5" customFormat="1" ht="12.75">
      <c r="B234" s="92"/>
      <c r="E234" s="6"/>
    </row>
    <row r="235" spans="2:5" s="5" customFormat="1" ht="12.75">
      <c r="B235" s="92"/>
      <c r="E235" s="6"/>
    </row>
    <row r="236" spans="2:5" s="5" customFormat="1" ht="12.75">
      <c r="B236" s="92"/>
      <c r="E236" s="6"/>
    </row>
    <row r="237" spans="2:5" s="5" customFormat="1" ht="12.75">
      <c r="B237" s="92"/>
      <c r="E237" s="6"/>
    </row>
    <row r="238" spans="2:5" s="5" customFormat="1" ht="12.75">
      <c r="B238" s="92"/>
      <c r="E238" s="6"/>
    </row>
    <row r="239" spans="2:5" s="5" customFormat="1" ht="12.75">
      <c r="B239" s="92"/>
      <c r="E239" s="6"/>
    </row>
    <row r="240" spans="2:5" s="5" customFormat="1" ht="12.75">
      <c r="B240" s="92"/>
      <c r="E240" s="6"/>
    </row>
    <row r="241" spans="2:5" s="5" customFormat="1" ht="12.75">
      <c r="B241" s="92"/>
      <c r="E241" s="6"/>
    </row>
    <row r="242" spans="2:5" s="5" customFormat="1" ht="12.75">
      <c r="B242" s="92"/>
      <c r="E242" s="6"/>
    </row>
    <row r="243" spans="2:5" s="5" customFormat="1" ht="12.75">
      <c r="B243" s="92"/>
      <c r="E243" s="6"/>
    </row>
    <row r="244" spans="2:5" s="5" customFormat="1" ht="12.75">
      <c r="B244" s="92"/>
      <c r="E244" s="6"/>
    </row>
    <row r="245" spans="2:5" s="5" customFormat="1" ht="12.75">
      <c r="B245" s="92"/>
      <c r="E245" s="6"/>
    </row>
    <row r="246" spans="2:5" s="5" customFormat="1" ht="12.75">
      <c r="B246" s="92"/>
      <c r="E246" s="6"/>
    </row>
    <row r="247" spans="2:5" s="5" customFormat="1" ht="12.75">
      <c r="B247" s="92"/>
      <c r="E247" s="6"/>
    </row>
    <row r="248" spans="2:5" s="5" customFormat="1" ht="12.75">
      <c r="B248" s="92"/>
      <c r="E248" s="6"/>
    </row>
    <row r="249" spans="2:5" s="5" customFormat="1" ht="12.75">
      <c r="B249" s="92"/>
      <c r="E249" s="6"/>
    </row>
    <row r="250" spans="2:5" s="5" customFormat="1" ht="12.75">
      <c r="B250" s="92"/>
      <c r="E250" s="6"/>
    </row>
    <row r="251" spans="2:5" s="5" customFormat="1" ht="12.75">
      <c r="B251" s="92"/>
      <c r="E251" s="6"/>
    </row>
    <row r="252" spans="2:5" s="5" customFormat="1" ht="12.75">
      <c r="B252" s="92"/>
      <c r="E252" s="6"/>
    </row>
    <row r="253" spans="2:5" s="5" customFormat="1" ht="12.75">
      <c r="B253" s="92"/>
      <c r="E253" s="6"/>
    </row>
    <row r="254" spans="2:5" s="5" customFormat="1" ht="12.75">
      <c r="B254" s="92"/>
      <c r="E254" s="6"/>
    </row>
    <row r="255" spans="2:5" s="5" customFormat="1" ht="12.75">
      <c r="B255" s="92"/>
      <c r="E255" s="6"/>
    </row>
    <row r="256" spans="2:5" s="5" customFormat="1" ht="12.75">
      <c r="B256" s="92"/>
      <c r="E256" s="6"/>
    </row>
    <row r="257" spans="2:5" s="5" customFormat="1" ht="12.75">
      <c r="B257" s="92"/>
      <c r="E257" s="6"/>
    </row>
    <row r="258" spans="2:5" s="5" customFormat="1" ht="12.75">
      <c r="B258" s="92"/>
      <c r="E258" s="6"/>
    </row>
    <row r="259" spans="2:5" s="5" customFormat="1" ht="12.75">
      <c r="B259" s="92"/>
      <c r="E259" s="6"/>
    </row>
    <row r="260" spans="2:5" s="5" customFormat="1" ht="12.75">
      <c r="B260" s="92"/>
      <c r="E260" s="6"/>
    </row>
    <row r="261" spans="2:5" s="5" customFormat="1" ht="12.75">
      <c r="B261" s="92"/>
      <c r="E261" s="6"/>
    </row>
    <row r="262" spans="2:5" s="5" customFormat="1" ht="12.75">
      <c r="B262" s="92"/>
      <c r="E262" s="6"/>
    </row>
    <row r="263" spans="2:5" s="5" customFormat="1" ht="12.75">
      <c r="B263" s="92"/>
      <c r="E263" s="6"/>
    </row>
    <row r="264" spans="2:5" s="5" customFormat="1" ht="12.75">
      <c r="B264" s="92"/>
      <c r="E264" s="6"/>
    </row>
    <row r="265" spans="2:5" s="5" customFormat="1" ht="12.75">
      <c r="B265" s="92"/>
      <c r="E265" s="6"/>
    </row>
    <row r="266" spans="2:5" s="5" customFormat="1" ht="12.75">
      <c r="B266" s="92"/>
      <c r="E266" s="6"/>
    </row>
    <row r="267" spans="2:5" s="5" customFormat="1" ht="12.75">
      <c r="B267" s="92"/>
      <c r="E267" s="6"/>
    </row>
    <row r="268" spans="2:5" s="5" customFormat="1" ht="12.75">
      <c r="B268" s="92"/>
      <c r="E268" s="6"/>
    </row>
    <row r="269" spans="2:5" s="5" customFormat="1" ht="12.75">
      <c r="B269" s="92"/>
      <c r="E269" s="6"/>
    </row>
    <row r="270" spans="2:5" s="5" customFormat="1" ht="12.75">
      <c r="B270" s="92"/>
      <c r="E270" s="6"/>
    </row>
    <row r="271" spans="2:5" s="5" customFormat="1" ht="12.75">
      <c r="B271" s="92"/>
      <c r="E271" s="6"/>
    </row>
    <row r="272" spans="2:5" s="5" customFormat="1" ht="12.75">
      <c r="B272" s="92"/>
      <c r="E272" s="6"/>
    </row>
    <row r="273" spans="2:5" s="5" customFormat="1" ht="12.75">
      <c r="B273" s="92"/>
      <c r="E273" s="6"/>
    </row>
    <row r="274" spans="2:5" s="5" customFormat="1" ht="12.75">
      <c r="B274" s="92"/>
      <c r="E274" s="6"/>
    </row>
    <row r="275" spans="2:5" s="5" customFormat="1" ht="12.75">
      <c r="B275" s="92"/>
      <c r="E275" s="6"/>
    </row>
    <row r="276" spans="2:5" s="5" customFormat="1" ht="12.75">
      <c r="B276" s="92"/>
      <c r="E276" s="6"/>
    </row>
    <row r="277" spans="2:5" s="5" customFormat="1" ht="12.75">
      <c r="B277" s="92"/>
      <c r="E277" s="6"/>
    </row>
    <row r="278" spans="2:5" s="5" customFormat="1" ht="12.75">
      <c r="B278" s="92"/>
      <c r="E278" s="6"/>
    </row>
    <row r="279" spans="2:5" s="5" customFormat="1" ht="12.75">
      <c r="B279" s="92"/>
      <c r="E279" s="6"/>
    </row>
    <row r="280" spans="2:5" s="5" customFormat="1" ht="12.75">
      <c r="B280" s="92"/>
      <c r="E280" s="6"/>
    </row>
    <row r="281" spans="2:5" s="5" customFormat="1" ht="12.75">
      <c r="B281" s="92"/>
      <c r="E281" s="6"/>
    </row>
    <row r="282" spans="2:5" s="5" customFormat="1" ht="12.75">
      <c r="B282" s="92"/>
      <c r="E282" s="6"/>
    </row>
    <row r="283" spans="2:5" s="5" customFormat="1" ht="12.75">
      <c r="B283" s="92"/>
      <c r="E283" s="6"/>
    </row>
    <row r="284" spans="2:5" s="5" customFormat="1" ht="12.75">
      <c r="B284" s="92"/>
      <c r="E284" s="6"/>
    </row>
    <row r="285" spans="2:5" s="5" customFormat="1" ht="12.75">
      <c r="B285" s="92"/>
      <c r="E285" s="6"/>
    </row>
    <row r="286" spans="2:5" s="5" customFormat="1" ht="12.75">
      <c r="B286" s="92"/>
      <c r="E286" s="6"/>
    </row>
    <row r="287" spans="2:5" s="5" customFormat="1" ht="12.75">
      <c r="B287" s="92"/>
      <c r="E287" s="6"/>
    </row>
    <row r="288" spans="2:5" s="5" customFormat="1" ht="12.75">
      <c r="B288" s="92"/>
      <c r="E288" s="6"/>
    </row>
    <row r="289" spans="2:5" s="5" customFormat="1" ht="12.75">
      <c r="B289" s="92"/>
      <c r="E289" s="6"/>
    </row>
    <row r="290" spans="2:5" s="5" customFormat="1" ht="12.75">
      <c r="B290" s="92"/>
      <c r="E290" s="6"/>
    </row>
    <row r="291" spans="2:5" s="5" customFormat="1" ht="12.75">
      <c r="B291" s="92"/>
      <c r="E291" s="6"/>
    </row>
    <row r="292" spans="2:5" s="5" customFormat="1" ht="12.75">
      <c r="B292" s="92"/>
      <c r="E292" s="6"/>
    </row>
    <row r="293" spans="2:5" s="5" customFormat="1" ht="12.75">
      <c r="B293" s="92"/>
      <c r="E293" s="6"/>
    </row>
    <row r="294" spans="2:5" s="5" customFormat="1" ht="12.75">
      <c r="B294" s="92"/>
      <c r="E294" s="6"/>
    </row>
    <row r="295" spans="2:5" s="5" customFormat="1" ht="12.75">
      <c r="B295" s="92"/>
      <c r="E295" s="6"/>
    </row>
    <row r="296" spans="2:5" s="5" customFormat="1" ht="12.75">
      <c r="B296" s="92"/>
      <c r="E296" s="6"/>
    </row>
    <row r="297" spans="2:5" s="5" customFormat="1" ht="12.75">
      <c r="B297" s="92"/>
      <c r="E297" s="6"/>
    </row>
    <row r="298" spans="2:5" s="5" customFormat="1" ht="12.75">
      <c r="B298" s="92"/>
      <c r="E298" s="6"/>
    </row>
    <row r="299" spans="2:5" s="5" customFormat="1" ht="12.75">
      <c r="B299" s="92"/>
      <c r="E299" s="6"/>
    </row>
    <row r="300" spans="2:5" s="5" customFormat="1" ht="12.75">
      <c r="B300" s="92"/>
      <c r="E300" s="6"/>
    </row>
    <row r="301" spans="2:5" s="5" customFormat="1" ht="12.75">
      <c r="B301" s="92"/>
      <c r="E301" s="6"/>
    </row>
    <row r="302" spans="2:5" s="5" customFormat="1" ht="12.75">
      <c r="B302" s="92"/>
      <c r="E302" s="6"/>
    </row>
    <row r="303" spans="2:5" s="5" customFormat="1" ht="12.75">
      <c r="B303" s="92"/>
      <c r="E303" s="6"/>
    </row>
    <row r="304" spans="2:5" s="5" customFormat="1" ht="12.75">
      <c r="B304" s="92"/>
      <c r="E304" s="6"/>
    </row>
    <row r="305" spans="2:5" s="5" customFormat="1" ht="12.75">
      <c r="B305" s="92"/>
      <c r="E305" s="6"/>
    </row>
    <row r="306" spans="2:5" s="5" customFormat="1" ht="12.75">
      <c r="B306" s="92"/>
      <c r="E306" s="6"/>
    </row>
    <row r="307" spans="2:5" s="5" customFormat="1" ht="12.75">
      <c r="B307" s="92"/>
      <c r="E307" s="6"/>
    </row>
    <row r="308" spans="2:5" s="5" customFormat="1" ht="12.75">
      <c r="B308" s="92"/>
      <c r="E308" s="6"/>
    </row>
    <row r="309" spans="2:5" s="5" customFormat="1" ht="12.75">
      <c r="B309" s="92"/>
      <c r="E309" s="6"/>
    </row>
    <row r="310" spans="2:5" s="5" customFormat="1" ht="12.75">
      <c r="B310" s="92"/>
      <c r="E310" s="6"/>
    </row>
    <row r="311" spans="2:5" s="5" customFormat="1" ht="12.75">
      <c r="B311" s="92"/>
      <c r="E311" s="6"/>
    </row>
    <row r="312" spans="2:5" s="5" customFormat="1" ht="12.75">
      <c r="B312" s="92"/>
      <c r="E312" s="6"/>
    </row>
    <row r="313" spans="2:5" s="5" customFormat="1" ht="12.75">
      <c r="B313" s="92"/>
      <c r="E313" s="6"/>
    </row>
    <row r="314" spans="2:5" s="5" customFormat="1" ht="12.75">
      <c r="B314" s="92"/>
      <c r="E314" s="6"/>
    </row>
    <row r="315" spans="2:5" s="5" customFormat="1" ht="12.75">
      <c r="B315" s="92"/>
      <c r="E315" s="6"/>
    </row>
    <row r="316" spans="2:5" s="5" customFormat="1" ht="12.75">
      <c r="B316" s="92"/>
      <c r="E316" s="6"/>
    </row>
    <row r="317" spans="2:5" s="5" customFormat="1" ht="12.75">
      <c r="B317" s="92"/>
      <c r="E317" s="6"/>
    </row>
    <row r="318" spans="2:5" s="5" customFormat="1" ht="12.75">
      <c r="B318" s="92"/>
      <c r="E318" s="6"/>
    </row>
    <row r="319" spans="2:5" s="5" customFormat="1" ht="12.75">
      <c r="B319" s="92"/>
      <c r="E319" s="6"/>
    </row>
    <row r="320" spans="2:5" s="5" customFormat="1" ht="12.75">
      <c r="B320" s="92"/>
      <c r="E320" s="6"/>
    </row>
    <row r="321" spans="2:5" s="5" customFormat="1" ht="12.75">
      <c r="B321" s="92"/>
      <c r="E321" s="6"/>
    </row>
    <row r="322" spans="2:5" s="5" customFormat="1" ht="12.75">
      <c r="B322" s="92"/>
      <c r="E322" s="6"/>
    </row>
    <row r="323" spans="2:5" s="5" customFormat="1" ht="12.75">
      <c r="B323" s="92"/>
      <c r="E323" s="6"/>
    </row>
    <row r="324" spans="2:5" s="5" customFormat="1" ht="12.75">
      <c r="B324" s="92"/>
      <c r="E324" s="6"/>
    </row>
    <row r="325" spans="2:5" s="5" customFormat="1" ht="12.75">
      <c r="B325" s="92"/>
      <c r="E325" s="6"/>
    </row>
    <row r="326" spans="2:5" s="5" customFormat="1" ht="12.75">
      <c r="B326" s="92"/>
      <c r="E326" s="6"/>
    </row>
    <row r="327" spans="2:5" s="5" customFormat="1" ht="12.75">
      <c r="B327" s="92"/>
      <c r="E327" s="6"/>
    </row>
    <row r="328" spans="2:5" s="5" customFormat="1" ht="12.75">
      <c r="B328" s="92"/>
      <c r="E328" s="6"/>
    </row>
    <row r="329" spans="2:5" s="5" customFormat="1" ht="12.75">
      <c r="B329" s="92"/>
      <c r="E329" s="6"/>
    </row>
    <row r="330" spans="2:5" s="5" customFormat="1" ht="12.75">
      <c r="B330" s="92"/>
      <c r="E330" s="6"/>
    </row>
    <row r="331" spans="2:5" s="5" customFormat="1" ht="12.75">
      <c r="B331" s="92"/>
      <c r="E331" s="6"/>
    </row>
    <row r="332" spans="2:5" s="5" customFormat="1" ht="12.75">
      <c r="B332" s="92"/>
      <c r="E332" s="6"/>
    </row>
    <row r="333" spans="2:5" s="5" customFormat="1" ht="12.75">
      <c r="B333" s="92"/>
      <c r="E333" s="6"/>
    </row>
    <row r="334" spans="2:5" s="5" customFormat="1" ht="12.75">
      <c r="B334" s="92"/>
      <c r="E334" s="6"/>
    </row>
    <row r="335" spans="2:5" s="5" customFormat="1" ht="12.75">
      <c r="B335" s="92"/>
      <c r="E335" s="6"/>
    </row>
    <row r="336" spans="2:5" s="5" customFormat="1" ht="12.75">
      <c r="B336" s="92"/>
      <c r="E336" s="6"/>
    </row>
    <row r="337" spans="2:5" s="5" customFormat="1" ht="12.75">
      <c r="B337" s="92"/>
      <c r="E337" s="6"/>
    </row>
    <row r="338" spans="2:5" s="5" customFormat="1" ht="12.75">
      <c r="B338" s="92"/>
      <c r="E338" s="6"/>
    </row>
    <row r="339" spans="2:5" s="5" customFormat="1" ht="12.75">
      <c r="B339" s="92"/>
      <c r="E339" s="6"/>
    </row>
    <row r="340" spans="2:5" s="5" customFormat="1" ht="12.75">
      <c r="B340" s="92"/>
      <c r="E340" s="6"/>
    </row>
    <row r="341" spans="2:5" s="5" customFormat="1" ht="12.75">
      <c r="B341" s="92"/>
      <c r="E341" s="6"/>
    </row>
    <row r="342" spans="2:5" s="5" customFormat="1" ht="12.75">
      <c r="B342" s="92"/>
      <c r="E342" s="6"/>
    </row>
    <row r="343" spans="2:5" s="5" customFormat="1" ht="12.75">
      <c r="B343" s="92"/>
      <c r="E343" s="6"/>
    </row>
    <row r="344" spans="2:5" s="5" customFormat="1" ht="12.75">
      <c r="B344" s="92"/>
      <c r="E344" s="6"/>
    </row>
    <row r="345" spans="2:5" s="5" customFormat="1" ht="12.75">
      <c r="B345" s="92"/>
      <c r="E345" s="6"/>
    </row>
    <row r="346" spans="2:5" s="5" customFormat="1" ht="12.75">
      <c r="B346" s="92"/>
      <c r="E346" s="6"/>
    </row>
    <row r="347" spans="2:5" s="5" customFormat="1" ht="12.75">
      <c r="B347" s="92"/>
      <c r="E347" s="6"/>
    </row>
    <row r="348" spans="2:5" s="5" customFormat="1" ht="12.75">
      <c r="B348" s="92"/>
      <c r="E348" s="6"/>
    </row>
    <row r="349" spans="2:5" s="5" customFormat="1" ht="12.75">
      <c r="B349" s="92"/>
      <c r="E349" s="6"/>
    </row>
    <row r="350" spans="2:5" s="5" customFormat="1" ht="12.75">
      <c r="B350" s="92"/>
      <c r="E350" s="6"/>
    </row>
    <row r="351" spans="2:5" s="5" customFormat="1" ht="12.75">
      <c r="B351" s="92"/>
      <c r="E351" s="6"/>
    </row>
    <row r="352" spans="2:5" s="5" customFormat="1" ht="12.75">
      <c r="B352" s="92"/>
      <c r="E352" s="6"/>
    </row>
    <row r="353" spans="2:5" s="5" customFormat="1" ht="12.75">
      <c r="B353" s="92"/>
      <c r="E353" s="6"/>
    </row>
    <row r="354" spans="2:5" s="5" customFormat="1" ht="12.75">
      <c r="B354" s="92"/>
      <c r="E354" s="6"/>
    </row>
    <row r="355" spans="2:5" s="5" customFormat="1" ht="12.75">
      <c r="B355" s="92"/>
      <c r="E355" s="6"/>
    </row>
    <row r="356" spans="2:5" s="5" customFormat="1" ht="12.75">
      <c r="B356" s="92"/>
      <c r="E356" s="6"/>
    </row>
    <row r="357" spans="2:5" s="5" customFormat="1" ht="12.75">
      <c r="B357" s="92"/>
      <c r="E357" s="6"/>
    </row>
    <row r="358" spans="2:5" s="5" customFormat="1" ht="12.75">
      <c r="B358" s="92"/>
      <c r="E358" s="6"/>
    </row>
    <row r="359" spans="2:5" s="5" customFormat="1" ht="12.75">
      <c r="B359" s="92"/>
      <c r="E359" s="6"/>
    </row>
    <row r="360" spans="2:5" s="5" customFormat="1" ht="12.75">
      <c r="B360" s="92"/>
      <c r="E360" s="6"/>
    </row>
    <row r="361" spans="2:5" s="5" customFormat="1" ht="12.75">
      <c r="B361" s="92"/>
      <c r="E361" s="6"/>
    </row>
    <row r="362" spans="2:5" s="5" customFormat="1" ht="12.75">
      <c r="B362" s="92"/>
      <c r="E362" s="6"/>
    </row>
    <row r="363" spans="2:5" s="5" customFormat="1" ht="12.75">
      <c r="B363" s="92"/>
      <c r="E363" s="6"/>
    </row>
    <row r="364" spans="2:5" s="5" customFormat="1" ht="12.75">
      <c r="B364" s="92"/>
      <c r="E364" s="6"/>
    </row>
    <row r="365" spans="2:5" s="5" customFormat="1" ht="12.75">
      <c r="B365" s="92"/>
      <c r="E365" s="6"/>
    </row>
    <row r="366" spans="2:5" s="5" customFormat="1" ht="12.75">
      <c r="B366" s="92"/>
      <c r="E366" s="6"/>
    </row>
    <row r="367" spans="2:5" s="5" customFormat="1" ht="12.75">
      <c r="B367" s="92"/>
      <c r="E367" s="6"/>
    </row>
    <row r="368" spans="2:5" s="5" customFormat="1" ht="12.75">
      <c r="B368" s="92"/>
      <c r="E368" s="6"/>
    </row>
    <row r="369" spans="2:5" s="5" customFormat="1" ht="12.75">
      <c r="B369" s="92"/>
      <c r="E369" s="6"/>
    </row>
    <row r="370" spans="2:5" s="5" customFormat="1" ht="12.75">
      <c r="B370" s="92"/>
      <c r="E370" s="6"/>
    </row>
    <row r="371" spans="2:5" s="5" customFormat="1" ht="12.75">
      <c r="B371" s="92"/>
      <c r="E371" s="6"/>
    </row>
    <row r="372" spans="2:5" s="5" customFormat="1" ht="12.75">
      <c r="B372" s="92"/>
      <c r="E372" s="6"/>
    </row>
    <row r="373" spans="2:5" s="5" customFormat="1" ht="12.75">
      <c r="B373" s="92"/>
      <c r="E373" s="6"/>
    </row>
    <row r="374" spans="2:5" s="5" customFormat="1" ht="12.75">
      <c r="B374" s="92"/>
      <c r="E374" s="6"/>
    </row>
    <row r="375" spans="2:5" s="5" customFormat="1" ht="12.75">
      <c r="B375" s="92"/>
      <c r="E375" s="6"/>
    </row>
    <row r="376" spans="2:5" s="5" customFormat="1" ht="12.75">
      <c r="B376" s="92"/>
      <c r="E376" s="6"/>
    </row>
    <row r="377" spans="2:5" s="5" customFormat="1" ht="12.75">
      <c r="B377" s="92"/>
      <c r="E377" s="6"/>
    </row>
    <row r="378" spans="2:5" s="5" customFormat="1" ht="12.75">
      <c r="B378" s="92"/>
      <c r="E378" s="6"/>
    </row>
    <row r="379" spans="2:5" s="5" customFormat="1" ht="12.75">
      <c r="B379" s="92"/>
      <c r="E379" s="6"/>
    </row>
    <row r="380" spans="2:5" s="5" customFormat="1" ht="12.75">
      <c r="B380" s="92"/>
      <c r="E380" s="6"/>
    </row>
    <row r="381" spans="2:5" s="5" customFormat="1" ht="12.75">
      <c r="B381" s="92"/>
      <c r="E381" s="6"/>
    </row>
    <row r="382" spans="2:5" s="5" customFormat="1" ht="12.75">
      <c r="B382" s="92"/>
      <c r="E382" s="6"/>
    </row>
    <row r="383" spans="2:5" s="5" customFormat="1" ht="12.75">
      <c r="B383" s="92"/>
      <c r="E383" s="6"/>
    </row>
    <row r="384" spans="2:5" s="5" customFormat="1" ht="12.75">
      <c r="B384" s="92"/>
      <c r="E384" s="6"/>
    </row>
    <row r="385" spans="2:5" s="5" customFormat="1" ht="12.75">
      <c r="B385" s="92"/>
      <c r="E385" s="6"/>
    </row>
    <row r="386" spans="2:5" s="5" customFormat="1" ht="12.75">
      <c r="B386" s="92"/>
      <c r="E386" s="6"/>
    </row>
    <row r="387" spans="2:5" s="5" customFormat="1" ht="12.75">
      <c r="B387" s="92"/>
      <c r="E387" s="6"/>
    </row>
    <row r="388" spans="2:5" s="5" customFormat="1" ht="12.75">
      <c r="B388" s="92"/>
      <c r="E388" s="6"/>
    </row>
    <row r="389" spans="2:5" s="5" customFormat="1" ht="12.75">
      <c r="B389" s="92"/>
      <c r="E389" s="6"/>
    </row>
    <row r="390" spans="2:5" s="5" customFormat="1" ht="12.75">
      <c r="B390" s="92"/>
      <c r="E390" s="6"/>
    </row>
    <row r="391" spans="2:5" s="5" customFormat="1" ht="12.75">
      <c r="B391" s="92"/>
      <c r="E391" s="6"/>
    </row>
    <row r="392" spans="2:5" s="5" customFormat="1" ht="12.75">
      <c r="B392" s="92"/>
      <c r="E392" s="6"/>
    </row>
    <row r="393" spans="2:5" s="5" customFormat="1" ht="12.75">
      <c r="B393" s="92"/>
      <c r="E393" s="6"/>
    </row>
    <row r="394" spans="2:5" s="5" customFormat="1" ht="12.75">
      <c r="B394" s="92"/>
      <c r="E394" s="6"/>
    </row>
  </sheetData>
  <sheetProtection/>
  <mergeCells count="4">
    <mergeCell ref="A3:C3"/>
    <mergeCell ref="A2:H2"/>
    <mergeCell ref="A1:H1"/>
    <mergeCell ref="A4:C4"/>
  </mergeCells>
  <printOptions horizontalCentered="1"/>
  <pageMargins left="0.1968503937007874" right="0.1968503937007874" top="0.4330708661417323" bottom="0.4330708661417323" header="0.31496062992125984" footer="0.31496062992125984"/>
  <pageSetup firstPageNumber="573" useFirstPageNumber="1" horizontalDpi="600" verticalDpi="600" orientation="portrait" paperSize="9" scale="85" r:id="rId1"/>
  <headerFooter scaleWithDoc="0" alignWithMargins="0">
    <oddFooter>&amp;C&amp;P</oddFooter>
  </headerFooter>
  <ignoredErrors>
    <ignoredError sqref="E55:E56 E8 F36 F44:F46 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27">
      <selection activeCell="C6" sqref="C6"/>
    </sheetView>
  </sheetViews>
  <sheetFormatPr defaultColWidth="11.421875" defaultRowHeight="12.75"/>
  <cols>
    <col min="1" max="1" width="4.28125" style="186" customWidth="1"/>
    <col min="2" max="2" width="5.28125" style="201" customWidth="1"/>
    <col min="3" max="3" width="47.28125" style="0" customWidth="1"/>
    <col min="4" max="4" width="12.140625" style="0" customWidth="1"/>
    <col min="5" max="5" width="13.00390625" style="0" customWidth="1"/>
    <col min="6" max="6" width="12.421875" style="0" customWidth="1"/>
    <col min="7" max="7" width="8.140625" style="0" customWidth="1"/>
    <col min="8" max="8" width="8.00390625" style="0" customWidth="1"/>
  </cols>
  <sheetData>
    <row r="1" spans="1:8" s="5" customFormat="1" ht="33" customHeight="1">
      <c r="A1" s="260" t="s">
        <v>104</v>
      </c>
      <c r="B1" s="261"/>
      <c r="C1" s="261"/>
      <c r="D1" s="261"/>
      <c r="E1" s="261"/>
      <c r="F1" s="261"/>
      <c r="G1" s="261"/>
      <c r="H1" s="262"/>
    </row>
    <row r="2" spans="1:8" s="5" customFormat="1" ht="27" customHeight="1">
      <c r="A2" s="258" t="s">
        <v>158</v>
      </c>
      <c r="B2" s="259"/>
      <c r="C2" s="259"/>
      <c r="D2" s="179" t="s">
        <v>162</v>
      </c>
      <c r="E2" s="97" t="s">
        <v>175</v>
      </c>
      <c r="F2" s="97" t="s">
        <v>164</v>
      </c>
      <c r="G2" s="125" t="s">
        <v>154</v>
      </c>
      <c r="H2" s="180" t="s">
        <v>154</v>
      </c>
    </row>
    <row r="3" spans="1:8" s="5" customFormat="1" ht="12" customHeight="1">
      <c r="A3" s="263">
        <v>1</v>
      </c>
      <c r="B3" s="264"/>
      <c r="C3" s="264"/>
      <c r="D3" s="177">
        <v>2</v>
      </c>
      <c r="E3" s="183">
        <v>3</v>
      </c>
      <c r="F3" s="183">
        <v>4</v>
      </c>
      <c r="G3" s="181" t="s">
        <v>155</v>
      </c>
      <c r="H3" s="182" t="s">
        <v>156</v>
      </c>
    </row>
    <row r="4" spans="1:8" s="5" customFormat="1" ht="24.75" customHeight="1">
      <c r="A4" s="205">
        <v>3</v>
      </c>
      <c r="B4" s="200"/>
      <c r="C4" s="105" t="s">
        <v>88</v>
      </c>
      <c r="D4" s="149">
        <f>D5+D13+D39+D45+D50</f>
        <v>104858452</v>
      </c>
      <c r="E4" s="3">
        <f>E5+E39+E45+E50+E13</f>
        <v>1091489000</v>
      </c>
      <c r="F4" s="3">
        <f>F5+F39+F45+F50+F13</f>
        <v>992775157.9900001</v>
      </c>
      <c r="G4" s="75">
        <f>F4/D4*100</f>
        <v>946.7764772934089</v>
      </c>
      <c r="H4" s="75">
        <f>F4/E4*100</f>
        <v>90.95603876814151</v>
      </c>
    </row>
    <row r="5" spans="1:8" s="5" customFormat="1" ht="14.25" customHeight="1">
      <c r="A5" s="104">
        <v>31</v>
      </c>
      <c r="B5" s="193"/>
      <c r="C5" s="36" t="s">
        <v>50</v>
      </c>
      <c r="D5" s="150">
        <f>D6+D8+D10</f>
        <v>4760630</v>
      </c>
      <c r="E5" s="3">
        <f>E6+E8+E10</f>
        <v>5841000</v>
      </c>
      <c r="F5" s="3">
        <f>F6+F8+F10</f>
        <v>4966510.79</v>
      </c>
      <c r="G5" s="75">
        <f aca="true" t="shared" si="0" ref="G5:G62">F5/D5*100</f>
        <v>104.3246542999561</v>
      </c>
      <c r="H5" s="75">
        <f>F5/E5*100</f>
        <v>85.02843331621298</v>
      </c>
    </row>
    <row r="6" spans="1:8" s="39" customFormat="1" ht="14.25" customHeight="1">
      <c r="A6" s="104">
        <v>311</v>
      </c>
      <c r="B6" s="193"/>
      <c r="C6" s="36" t="s">
        <v>136</v>
      </c>
      <c r="D6" s="150">
        <f>SUM(D7)</f>
        <v>3913010</v>
      </c>
      <c r="E6" s="44">
        <f>E7</f>
        <v>4712000</v>
      </c>
      <c r="F6" s="44">
        <f>F7</f>
        <v>3761975.45</v>
      </c>
      <c r="G6" s="75">
        <f t="shared" si="0"/>
        <v>96.14019514389179</v>
      </c>
      <c r="H6" s="75">
        <f>F6/E6*100</f>
        <v>79.8381886672326</v>
      </c>
    </row>
    <row r="7" spans="1:8" s="45" customFormat="1" ht="14.25" customHeight="1">
      <c r="A7" s="184"/>
      <c r="B7" s="194">
        <v>3111</v>
      </c>
      <c r="C7" s="37" t="s">
        <v>52</v>
      </c>
      <c r="D7" s="151">
        <v>3913010</v>
      </c>
      <c r="E7" s="213">
        <f>'posebni dio'!C13+'posebni dio'!C98+'posebni dio'!C166+'posebni dio'!C239</f>
        <v>4712000</v>
      </c>
      <c r="F7" s="43">
        <f>'posebni dio'!D13+'posebni dio'!D98+'posebni dio'!D166+'posebni dio'!D239</f>
        <v>3761975.45</v>
      </c>
      <c r="G7" s="122">
        <f t="shared" si="0"/>
        <v>96.14019514389179</v>
      </c>
      <c r="H7" s="216"/>
    </row>
    <row r="8" spans="1:8" s="39" customFormat="1" ht="14.25" customHeight="1">
      <c r="A8" s="104">
        <v>312</v>
      </c>
      <c r="B8" s="193"/>
      <c r="C8" s="36" t="s">
        <v>53</v>
      </c>
      <c r="D8" s="150">
        <f>SUM(D9)</f>
        <v>157071</v>
      </c>
      <c r="E8" s="44">
        <f>E9</f>
        <v>184000</v>
      </c>
      <c r="F8" s="44">
        <f>F9</f>
        <v>539252.62</v>
      </c>
      <c r="G8" s="75">
        <f t="shared" si="0"/>
        <v>343.3177480247786</v>
      </c>
      <c r="H8" s="75">
        <f>F8/E8*100</f>
        <v>293.0720760869565</v>
      </c>
    </row>
    <row r="9" spans="1:8" s="45" customFormat="1" ht="14.25" customHeight="1">
      <c r="A9" s="184"/>
      <c r="B9" s="194">
        <v>3121</v>
      </c>
      <c r="C9" s="37" t="s">
        <v>53</v>
      </c>
      <c r="D9" s="151">
        <v>157071</v>
      </c>
      <c r="E9" s="213">
        <f>'posebni dio'!C15+'posebni dio'!C168+'posebni dio'!C241+'posebni dio'!C100</f>
        <v>184000</v>
      </c>
      <c r="F9" s="43">
        <f>'posebni dio'!D15+'posebni dio'!D168+'posebni dio'!D241+'posebni dio'!D100</f>
        <v>539252.62</v>
      </c>
      <c r="G9" s="122">
        <f t="shared" si="0"/>
        <v>343.3177480247786</v>
      </c>
      <c r="H9" s="216"/>
    </row>
    <row r="10" spans="1:8" s="39" customFormat="1" ht="14.25" customHeight="1">
      <c r="A10" s="104">
        <v>313</v>
      </c>
      <c r="B10" s="193"/>
      <c r="C10" s="36" t="s">
        <v>54</v>
      </c>
      <c r="D10" s="150">
        <f>SUM(D11:D12)</f>
        <v>690549</v>
      </c>
      <c r="E10" s="44">
        <f>E11+E12</f>
        <v>945000</v>
      </c>
      <c r="F10" s="44">
        <f>F11+F12</f>
        <v>665282.72</v>
      </c>
      <c r="G10" s="75">
        <f t="shared" si="0"/>
        <v>96.34113147654982</v>
      </c>
      <c r="H10" s="75">
        <f>F10/E10*100</f>
        <v>70.40028783068783</v>
      </c>
    </row>
    <row r="11" spans="1:8" s="5" customFormat="1" ht="14.25" customHeight="1">
      <c r="A11" s="206"/>
      <c r="B11" s="194">
        <v>3132</v>
      </c>
      <c r="C11" s="37" t="s">
        <v>118</v>
      </c>
      <c r="D11" s="151">
        <v>622296</v>
      </c>
      <c r="E11" s="213">
        <f>'posebni dio'!C17+'posebni dio'!C102+'posebni dio'!C170+'posebni dio'!C243</f>
        <v>829000</v>
      </c>
      <c r="F11" s="43">
        <f>'posebni dio'!D17+'posebni dio'!D102+'posebni dio'!D170+'posebni dio'!D243</f>
        <v>599528.11</v>
      </c>
      <c r="G11" s="122">
        <f t="shared" si="0"/>
        <v>96.3413086376901</v>
      </c>
      <c r="H11" s="216"/>
    </row>
    <row r="12" spans="1:8" s="5" customFormat="1" ht="14.25" customHeight="1">
      <c r="A12" s="206"/>
      <c r="B12" s="194">
        <v>3133</v>
      </c>
      <c r="C12" s="37" t="s">
        <v>119</v>
      </c>
      <c r="D12" s="151">
        <v>68253</v>
      </c>
      <c r="E12" s="213">
        <f>'posebni dio'!C18+'posebni dio'!C103+'posebni dio'!C171+'posebni dio'!C244</f>
        <v>116000</v>
      </c>
      <c r="F12" s="43">
        <f>'posebni dio'!D18+'posebni dio'!D103+'posebni dio'!D171+'posebni dio'!D244</f>
        <v>65754.61</v>
      </c>
      <c r="G12" s="122">
        <f t="shared" si="0"/>
        <v>96.33951621174161</v>
      </c>
      <c r="H12" s="216"/>
    </row>
    <row r="13" spans="1:8" s="5" customFormat="1" ht="14.25" customHeight="1">
      <c r="A13" s="206">
        <v>32</v>
      </c>
      <c r="B13" s="192"/>
      <c r="C13" s="18" t="s">
        <v>3</v>
      </c>
      <c r="D13" s="152">
        <f>D14+D18+D22+D33</f>
        <v>3408166</v>
      </c>
      <c r="E13" s="3">
        <f>E14+E18+E22+E31+E33</f>
        <v>3058000</v>
      </c>
      <c r="F13" s="3">
        <f>F14+F18+F22+F31+F33</f>
        <v>3219692.3299999996</v>
      </c>
      <c r="G13" s="75">
        <f t="shared" si="0"/>
        <v>94.46993867082764</v>
      </c>
      <c r="H13" s="75">
        <f>F13/E13*100</f>
        <v>105.28751896664485</v>
      </c>
    </row>
    <row r="14" spans="1:8" s="39" customFormat="1" ht="14.25" customHeight="1">
      <c r="A14" s="104">
        <v>321</v>
      </c>
      <c r="B14" s="193"/>
      <c r="C14" s="42" t="s">
        <v>7</v>
      </c>
      <c r="D14" s="150">
        <f>SUM(D15:D17)</f>
        <v>432598</v>
      </c>
      <c r="E14" s="44">
        <f>E15+E16+E17</f>
        <v>373700</v>
      </c>
      <c r="F14" s="44">
        <f>F15+F16+F17</f>
        <v>305687.03</v>
      </c>
      <c r="G14" s="75">
        <f t="shared" si="0"/>
        <v>70.66307056435768</v>
      </c>
      <c r="H14" s="75">
        <f>F14/E14*100</f>
        <v>81.80011506556062</v>
      </c>
    </row>
    <row r="15" spans="1:8" s="45" customFormat="1" ht="14.25" customHeight="1">
      <c r="A15" s="184"/>
      <c r="B15" s="194">
        <v>3211</v>
      </c>
      <c r="C15" s="38" t="s">
        <v>55</v>
      </c>
      <c r="D15" s="151">
        <v>231617</v>
      </c>
      <c r="E15" s="213">
        <f>'posebni dio'!C21+'posebni dio'!C106+'posebni dio'!C174+'posebni dio'!C247</f>
        <v>202000</v>
      </c>
      <c r="F15" s="43">
        <f>'posebni dio'!D21+'posebni dio'!D106+'posebni dio'!D174+'posebni dio'!D247</f>
        <v>167222.39</v>
      </c>
      <c r="G15" s="122">
        <f t="shared" si="0"/>
        <v>72.19780499704254</v>
      </c>
      <c r="H15" s="216"/>
    </row>
    <row r="16" spans="1:8" s="45" customFormat="1" ht="14.25" customHeight="1">
      <c r="A16" s="184"/>
      <c r="B16" s="194">
        <v>3212</v>
      </c>
      <c r="C16" s="38" t="s">
        <v>56</v>
      </c>
      <c r="D16" s="151">
        <v>126729</v>
      </c>
      <c r="E16" s="213">
        <f>'posebni dio'!C22+'posebni dio'!C175+'posebni dio'!C248+'posebni dio'!C107</f>
        <v>101000</v>
      </c>
      <c r="F16" s="43">
        <f>'posebni dio'!D22+'posebni dio'!D175+'posebni dio'!D248+'posebni dio'!D107</f>
        <v>88317</v>
      </c>
      <c r="G16" s="122">
        <f t="shared" si="0"/>
        <v>69.68965272352816</v>
      </c>
      <c r="H16" s="216"/>
    </row>
    <row r="17" spans="1:8" s="45" customFormat="1" ht="14.25" customHeight="1">
      <c r="A17" s="184"/>
      <c r="B17" s="195" t="s">
        <v>5</v>
      </c>
      <c r="C17" s="38" t="s">
        <v>6</v>
      </c>
      <c r="D17" s="151">
        <v>74252</v>
      </c>
      <c r="E17" s="213">
        <f>'posebni dio'!C23+'posebni dio'!C108+'posebni dio'!C176+'posebni dio'!C249</f>
        <v>70700</v>
      </c>
      <c r="F17" s="43">
        <f>'posebni dio'!D23+'posebni dio'!D108+'posebni dio'!D176+'posebni dio'!D249</f>
        <v>50147.63999999999</v>
      </c>
      <c r="G17" s="122">
        <f t="shared" si="0"/>
        <v>67.53708991003609</v>
      </c>
      <c r="H17" s="216"/>
    </row>
    <row r="18" spans="1:8" s="39" customFormat="1" ht="14.25" customHeight="1">
      <c r="A18" s="104">
        <v>322</v>
      </c>
      <c r="B18" s="196"/>
      <c r="C18" s="120" t="s">
        <v>57</v>
      </c>
      <c r="D18" s="153">
        <f>SUM(D19:D21)</f>
        <v>408788</v>
      </c>
      <c r="E18" s="44">
        <f>SUM(E19:E21)</f>
        <v>373700</v>
      </c>
      <c r="F18" s="44">
        <f>SUM(F19:F21)</f>
        <v>311512.08999999997</v>
      </c>
      <c r="G18" s="75">
        <f t="shared" si="0"/>
        <v>76.20382447625663</v>
      </c>
      <c r="H18" s="75">
        <f>F18/E18*100</f>
        <v>83.35886807599678</v>
      </c>
    </row>
    <row r="19" spans="1:8" s="45" customFormat="1" ht="14.25" customHeight="1">
      <c r="A19" s="184"/>
      <c r="B19" s="195">
        <v>3221</v>
      </c>
      <c r="C19" s="37" t="s">
        <v>58</v>
      </c>
      <c r="D19" s="151">
        <v>116439</v>
      </c>
      <c r="E19" s="213">
        <f>'posebni dio'!C25+'posebni dio'!C110+'posebni dio'!C178</f>
        <v>101000</v>
      </c>
      <c r="F19" s="43">
        <f>'posebni dio'!D25+'posebni dio'!D110+'posebni dio'!D178+'posebni dio'!D251</f>
        <v>133125.43</v>
      </c>
      <c r="G19" s="122">
        <f t="shared" si="0"/>
        <v>114.33061946598649</v>
      </c>
      <c r="H19" s="216"/>
    </row>
    <row r="20" spans="1:8" s="45" customFormat="1" ht="14.25" customHeight="1">
      <c r="A20" s="184"/>
      <c r="B20" s="195">
        <v>3223</v>
      </c>
      <c r="C20" s="37" t="s">
        <v>59</v>
      </c>
      <c r="D20" s="151">
        <v>291742</v>
      </c>
      <c r="E20" s="213">
        <f>'posebni dio'!C26+'posebni dio'!C111+'posebni dio'!C179+'posebni dio'!C252</f>
        <v>252500</v>
      </c>
      <c r="F20" s="43">
        <f>'posebni dio'!D26+'posebni dio'!D111+'posebni dio'!D179+'posebni dio'!D252</f>
        <v>151561.53999999998</v>
      </c>
      <c r="G20" s="122">
        <f t="shared" si="0"/>
        <v>51.95053848948727</v>
      </c>
      <c r="H20" s="216"/>
    </row>
    <row r="21" spans="1:8" s="45" customFormat="1" ht="14.25" customHeight="1">
      <c r="A21" s="184"/>
      <c r="B21" s="195" t="s">
        <v>8</v>
      </c>
      <c r="C21" s="67" t="s">
        <v>9</v>
      </c>
      <c r="D21" s="154">
        <v>607</v>
      </c>
      <c r="E21" s="236">
        <f>'posebni dio'!C27+'posebni dio'!C180+'posebni dio'!C112+'posebni dio'!C253</f>
        <v>20200</v>
      </c>
      <c r="F21" s="151">
        <f>'posebni dio'!D27+'posebni dio'!D180+'posebni dio'!D112+'posebni dio'!D253</f>
        <v>26825.120000000003</v>
      </c>
      <c r="G21" s="122">
        <f t="shared" si="0"/>
        <v>4419.29489291598</v>
      </c>
      <c r="H21" s="216"/>
    </row>
    <row r="22" spans="1:8" s="39" customFormat="1" ht="14.25" customHeight="1">
      <c r="A22" s="104">
        <v>323</v>
      </c>
      <c r="B22" s="197"/>
      <c r="C22" s="120" t="s">
        <v>10</v>
      </c>
      <c r="D22" s="153">
        <f>SUM(D23:D30)</f>
        <v>2317901</v>
      </c>
      <c r="E22" s="44">
        <f>SUM(E23:E30)</f>
        <v>1850300</v>
      </c>
      <c r="F22" s="44">
        <f>SUM(F23:F30)</f>
        <v>2358545.7099999995</v>
      </c>
      <c r="G22" s="75">
        <f t="shared" si="0"/>
        <v>101.75351363151401</v>
      </c>
      <c r="H22" s="75">
        <f>F22/E22*100</f>
        <v>127.46828676430846</v>
      </c>
    </row>
    <row r="23" spans="1:8" s="45" customFormat="1" ht="14.25" customHeight="1">
      <c r="A23" s="184"/>
      <c r="B23" s="194">
        <v>3231</v>
      </c>
      <c r="C23" s="37" t="s">
        <v>60</v>
      </c>
      <c r="D23" s="151">
        <v>116994</v>
      </c>
      <c r="E23" s="213">
        <f>'posebni dio'!C29+'posebni dio'!C114+'posebni dio'!C182+'posebni dio'!C255</f>
        <v>131300</v>
      </c>
      <c r="F23" s="43">
        <f>'posebni dio'!D29+'posebni dio'!D114+'posebni dio'!D182+'posebni dio'!D255</f>
        <v>110146.87999999999</v>
      </c>
      <c r="G23" s="122">
        <f t="shared" si="0"/>
        <v>94.14746055353265</v>
      </c>
      <c r="H23" s="216"/>
    </row>
    <row r="24" spans="1:8" s="45" customFormat="1" ht="14.25" customHeight="1">
      <c r="A24" s="184"/>
      <c r="B24" s="194">
        <v>3232</v>
      </c>
      <c r="C24" s="67" t="s">
        <v>11</v>
      </c>
      <c r="D24" s="154">
        <v>13836</v>
      </c>
      <c r="E24" s="213">
        <f>'posebni dio'!C30+'posebni dio'!C183+'posebni dio'!C115+'posebni dio'!C256</f>
        <v>60600</v>
      </c>
      <c r="F24" s="43">
        <f>'posebni dio'!D30+'posebni dio'!D183+'posebni dio'!D115+'posebni dio'!D256</f>
        <v>49777.32</v>
      </c>
      <c r="G24" s="122">
        <f t="shared" si="0"/>
        <v>359.76669557675626</v>
      </c>
      <c r="H24" s="216"/>
    </row>
    <row r="25" spans="1:8" s="45" customFormat="1" ht="14.25" customHeight="1">
      <c r="A25" s="184"/>
      <c r="B25" s="194">
        <v>3233</v>
      </c>
      <c r="C25" s="37" t="s">
        <v>116</v>
      </c>
      <c r="D25" s="151">
        <v>5820</v>
      </c>
      <c r="E25" s="213">
        <f>'posebni dio'!C31+'posebni dio'!C184+'posebni dio'!C116+'posebni dio'!C257</f>
        <v>40400</v>
      </c>
      <c r="F25" s="43">
        <f>'posebni dio'!D31+'posebni dio'!D184+'posebni dio'!D116+'posebni dio'!D257</f>
        <v>95407.52000000002</v>
      </c>
      <c r="G25" s="122">
        <f t="shared" si="0"/>
        <v>1639.304467353952</v>
      </c>
      <c r="H25" s="216"/>
    </row>
    <row r="26" spans="1:8" s="45" customFormat="1" ht="14.25" customHeight="1">
      <c r="A26" s="184"/>
      <c r="B26" s="194">
        <v>3234</v>
      </c>
      <c r="C26" s="37" t="s">
        <v>61</v>
      </c>
      <c r="D26" s="151">
        <v>577463</v>
      </c>
      <c r="E26" s="213">
        <f>'posebni dio'!C32+'posebni dio'!C117+'posebni dio'!C185+'posebni dio'!C258</f>
        <v>404000</v>
      </c>
      <c r="F26" s="43">
        <f>'posebni dio'!D32+'posebni dio'!D117+'posebni dio'!D185+'posebni dio'!D258</f>
        <v>303088.4700000001</v>
      </c>
      <c r="G26" s="122">
        <f t="shared" si="0"/>
        <v>52.48621470120165</v>
      </c>
      <c r="H26" s="216"/>
    </row>
    <row r="27" spans="1:8" s="45" customFormat="1" ht="14.25" customHeight="1">
      <c r="A27" s="184"/>
      <c r="B27" s="194">
        <v>3235</v>
      </c>
      <c r="C27" s="38" t="s">
        <v>62</v>
      </c>
      <c r="D27" s="151">
        <v>43730</v>
      </c>
      <c r="E27" s="213">
        <f>'posebni dio'!C33+'posebni dio'!C186+'posebni dio'!C118+'posebni dio'!C259</f>
        <v>50500</v>
      </c>
      <c r="F27" s="43">
        <f>'posebni dio'!D33+'posebni dio'!D186+'posebni dio'!D118+'posebni dio'!D259</f>
        <v>51862.12</v>
      </c>
      <c r="G27" s="122">
        <f t="shared" si="0"/>
        <v>118.59620397896182</v>
      </c>
      <c r="H27" s="216"/>
    </row>
    <row r="28" spans="1:8" s="45" customFormat="1" ht="14.25" customHeight="1">
      <c r="A28" s="184"/>
      <c r="B28" s="194">
        <v>3237</v>
      </c>
      <c r="C28" s="67" t="s">
        <v>12</v>
      </c>
      <c r="D28" s="154">
        <v>1034767</v>
      </c>
      <c r="E28" s="213">
        <f>'posebni dio'!C34+'posebni dio'!C119+'posebni dio'!C187+'posebni dio'!C260</f>
        <v>707000</v>
      </c>
      <c r="F28" s="43">
        <f>'posebni dio'!D34+'posebni dio'!D119+'posebni dio'!D187+'posebni dio'!D260</f>
        <v>1364242.8299999998</v>
      </c>
      <c r="G28" s="122">
        <f t="shared" si="0"/>
        <v>131.84058150288905</v>
      </c>
      <c r="H28" s="216"/>
    </row>
    <row r="29" spans="1:8" s="45" customFormat="1" ht="14.25" customHeight="1">
      <c r="A29" s="184"/>
      <c r="B29" s="194">
        <v>3238</v>
      </c>
      <c r="C29" s="37" t="s">
        <v>13</v>
      </c>
      <c r="D29" s="151">
        <v>156863</v>
      </c>
      <c r="E29" s="213">
        <f>'posebni dio'!C35+'posebni dio'!C120+'posebni dio'!C188+'posebni dio'!C261</f>
        <v>254500</v>
      </c>
      <c r="F29" s="43">
        <f>'posebni dio'!D35+'posebni dio'!D120+'posebni dio'!D188+'posebni dio'!D261</f>
        <v>200340.28999999998</v>
      </c>
      <c r="G29" s="122">
        <f t="shared" si="0"/>
        <v>127.71672733531807</v>
      </c>
      <c r="H29" s="216"/>
    </row>
    <row r="30" spans="1:8" s="45" customFormat="1" ht="14.25" customHeight="1">
      <c r="A30" s="184"/>
      <c r="B30" s="194">
        <v>3239</v>
      </c>
      <c r="C30" s="37" t="s">
        <v>63</v>
      </c>
      <c r="D30" s="151">
        <v>368428</v>
      </c>
      <c r="E30" s="213">
        <f>'posebni dio'!C36+'posebni dio'!C121+'posebni dio'!C189+'posebni dio'!C262</f>
        <v>202000</v>
      </c>
      <c r="F30" s="43">
        <f>'posebni dio'!D36+'posebni dio'!D121+'posebni dio'!D189+'posebni dio'!D262</f>
        <v>183680.27999999997</v>
      </c>
      <c r="G30" s="122">
        <f t="shared" si="0"/>
        <v>49.85513587458064</v>
      </c>
      <c r="H30" s="216"/>
    </row>
    <row r="31" spans="1:8" s="39" customFormat="1" ht="14.25" customHeight="1" hidden="1">
      <c r="A31" s="104">
        <v>324</v>
      </c>
      <c r="B31" s="193"/>
      <c r="C31" s="130" t="s">
        <v>145</v>
      </c>
      <c r="D31" s="144"/>
      <c r="E31" s="44">
        <f>E32</f>
        <v>0</v>
      </c>
      <c r="F31" s="44">
        <f>F32</f>
        <v>0</v>
      </c>
      <c r="G31" s="75" t="e">
        <f t="shared" si="0"/>
        <v>#DIV/0!</v>
      </c>
      <c r="H31" s="75"/>
    </row>
    <row r="32" spans="1:8" s="45" customFormat="1" ht="14.25" customHeight="1" hidden="1">
      <c r="A32" s="184"/>
      <c r="B32" s="194">
        <v>3241</v>
      </c>
      <c r="C32" s="129" t="s">
        <v>145</v>
      </c>
      <c r="D32" s="145"/>
      <c r="E32" s="43">
        <f>'posebni dio'!C38</f>
        <v>0</v>
      </c>
      <c r="F32" s="43">
        <f>'posebni dio'!D38</f>
        <v>0</v>
      </c>
      <c r="G32" s="75" t="e">
        <f t="shared" si="0"/>
        <v>#DIV/0!</v>
      </c>
      <c r="H32" s="122"/>
    </row>
    <row r="33" spans="1:8" s="39" customFormat="1" ht="14.25" customHeight="1">
      <c r="A33" s="104">
        <v>329</v>
      </c>
      <c r="B33" s="193"/>
      <c r="C33" s="36" t="s">
        <v>64</v>
      </c>
      <c r="D33" s="150">
        <f>SUM(D34:D38)</f>
        <v>248879</v>
      </c>
      <c r="E33" s="44">
        <f>SUM(E34:E38)</f>
        <v>460300</v>
      </c>
      <c r="F33" s="44">
        <f>SUM(F34:F38)</f>
        <v>243947.5</v>
      </c>
      <c r="G33" s="75">
        <f t="shared" si="0"/>
        <v>98.01851502135575</v>
      </c>
      <c r="H33" s="75">
        <f>F33/E33*100</f>
        <v>52.997501629372145</v>
      </c>
    </row>
    <row r="34" spans="1:8" s="5" customFormat="1" ht="14.25" customHeight="1">
      <c r="A34" s="186"/>
      <c r="B34" s="198">
        <v>3292</v>
      </c>
      <c r="C34" s="40" t="s">
        <v>65</v>
      </c>
      <c r="D34" s="155">
        <v>11881</v>
      </c>
      <c r="E34" s="214">
        <f>'posebni dio'!C40+'posebni dio'!C191+'posebni dio'!C264+'posebni dio'!C123</f>
        <v>15900</v>
      </c>
      <c r="F34" s="6">
        <f>'posebni dio'!D40+'posebni dio'!D191+'posebni dio'!D264+'posebni dio'!D123</f>
        <v>10601.7</v>
      </c>
      <c r="G34" s="122">
        <f t="shared" si="0"/>
        <v>89.23238784614091</v>
      </c>
      <c r="H34" s="216"/>
    </row>
    <row r="35" spans="1:8" s="5" customFormat="1" ht="14.25" customHeight="1">
      <c r="A35" s="186"/>
      <c r="B35" s="198">
        <v>3293</v>
      </c>
      <c r="C35" s="40" t="s">
        <v>66</v>
      </c>
      <c r="D35" s="155">
        <v>47101</v>
      </c>
      <c r="E35" s="214">
        <f>'posebni dio'!C41+'posebni dio'!C124+'posebni dio'!C192+'posebni dio'!C265</f>
        <v>50500</v>
      </c>
      <c r="F35" s="6">
        <f>'posebni dio'!D41+'posebni dio'!D124+'posebni dio'!D192+'posebni dio'!D265</f>
        <v>38174.76</v>
      </c>
      <c r="G35" s="122">
        <f t="shared" si="0"/>
        <v>81.04872508014692</v>
      </c>
      <c r="H35" s="216"/>
    </row>
    <row r="36" spans="1:8" s="5" customFormat="1" ht="14.25" customHeight="1">
      <c r="A36" s="186"/>
      <c r="B36" s="198">
        <v>3294</v>
      </c>
      <c r="C36" s="40" t="s">
        <v>122</v>
      </c>
      <c r="D36" s="155">
        <v>136901</v>
      </c>
      <c r="E36" s="214">
        <f>'posebni dio'!C42+'posebni dio'!C193+'posebni dio'!C125+'posebni dio'!C266</f>
        <v>292900</v>
      </c>
      <c r="F36" s="6">
        <f>'posebni dio'!D42+'posebni dio'!D193+'posebni dio'!D125+'posebni dio'!D266</f>
        <v>129174.46</v>
      </c>
      <c r="G36" s="122">
        <f t="shared" si="0"/>
        <v>94.35611135053799</v>
      </c>
      <c r="H36" s="216"/>
    </row>
    <row r="37" spans="1:8" s="5" customFormat="1" ht="14.25" customHeight="1">
      <c r="A37" s="186"/>
      <c r="B37" s="198">
        <v>3295</v>
      </c>
      <c r="C37" s="40" t="s">
        <v>121</v>
      </c>
      <c r="D37" s="155">
        <v>52996</v>
      </c>
      <c r="E37" s="214">
        <f>'posebni dio'!C43+'posebni dio'!C126+'posebni dio'!C194+'posebni dio'!C267</f>
        <v>101000</v>
      </c>
      <c r="F37" s="6">
        <f>'posebni dio'!D43+'posebni dio'!D126+'posebni dio'!D194+'posebni dio'!D267</f>
        <v>51042.33</v>
      </c>
      <c r="G37" s="122">
        <f t="shared" si="0"/>
        <v>96.31355196618613</v>
      </c>
      <c r="H37" s="216"/>
    </row>
    <row r="38" spans="1:8" s="5" customFormat="1" ht="14.25" customHeight="1">
      <c r="A38" s="186"/>
      <c r="B38" s="198">
        <v>3299</v>
      </c>
      <c r="C38" s="40" t="s">
        <v>166</v>
      </c>
      <c r="D38" s="155">
        <v>0</v>
      </c>
      <c r="E38" s="214">
        <f>'posebni dio'!C44+'posebni dio'!C127+'posebni dio'!C195+'posebni dio'!C268</f>
        <v>0</v>
      </c>
      <c r="F38" s="6">
        <f>'posebni dio'!D44+'posebni dio'!D127+'posebni dio'!D195+'posebni dio'!D268</f>
        <v>14954.25</v>
      </c>
      <c r="G38" s="221" t="s">
        <v>146</v>
      </c>
      <c r="H38" s="216"/>
    </row>
    <row r="39" spans="1:8" s="5" customFormat="1" ht="14.25" customHeight="1">
      <c r="A39" s="206">
        <v>34</v>
      </c>
      <c r="B39" s="199"/>
      <c r="C39" s="18" t="s">
        <v>14</v>
      </c>
      <c r="D39" s="152">
        <f>D40</f>
        <v>34416</v>
      </c>
      <c r="E39" s="3">
        <f>E40</f>
        <v>90000</v>
      </c>
      <c r="F39" s="3">
        <f>F40</f>
        <v>1246817.21</v>
      </c>
      <c r="G39" s="75">
        <f t="shared" si="0"/>
        <v>3622.783618084612</v>
      </c>
      <c r="H39" s="75">
        <f>F39/E39*100</f>
        <v>1385.3524555555555</v>
      </c>
    </row>
    <row r="40" spans="1:8" s="39" customFormat="1" ht="14.25" customHeight="1">
      <c r="A40" s="104">
        <v>343</v>
      </c>
      <c r="B40" s="193"/>
      <c r="C40" s="36" t="s">
        <v>71</v>
      </c>
      <c r="D40" s="150">
        <f>SUM(D41:D44)</f>
        <v>34416</v>
      </c>
      <c r="E40" s="44">
        <f>SUM(E41:E44)</f>
        <v>90000</v>
      </c>
      <c r="F40" s="44">
        <f>SUM(F41:F44)</f>
        <v>1246817.21</v>
      </c>
      <c r="G40" s="75">
        <f t="shared" si="0"/>
        <v>3622.783618084612</v>
      </c>
      <c r="H40" s="75">
        <f>F40/E40*100</f>
        <v>1385.3524555555555</v>
      </c>
    </row>
    <row r="41" spans="1:8" s="5" customFormat="1" ht="14.25" customHeight="1">
      <c r="A41" s="186"/>
      <c r="B41" s="184">
        <v>3431</v>
      </c>
      <c r="C41" s="41" t="s">
        <v>72</v>
      </c>
      <c r="D41" s="156">
        <v>15711</v>
      </c>
      <c r="E41" s="214">
        <f>'posebni dio'!C47+'posebni dio'!C130+'posebni dio'!C198+'posebni dio'!C271</f>
        <v>57200</v>
      </c>
      <c r="F41" s="6">
        <f>'posebni dio'!D47+'posebni dio'!D130+'posebni dio'!D198+'posebni dio'!D271</f>
        <v>39257.10999999999</v>
      </c>
      <c r="G41" s="122">
        <f t="shared" si="0"/>
        <v>249.87021831837563</v>
      </c>
      <c r="H41" s="216"/>
    </row>
    <row r="42" spans="1:8" s="5" customFormat="1" ht="25.5">
      <c r="A42" s="186"/>
      <c r="B42" s="184">
        <v>3432</v>
      </c>
      <c r="C42" s="41" t="s">
        <v>120</v>
      </c>
      <c r="D42" s="157">
        <v>18309</v>
      </c>
      <c r="E42" s="214">
        <f>'posebni dio'!C48+'posebni dio'!C199+'posebni dio'!C272</f>
        <v>16400</v>
      </c>
      <c r="F42" s="6">
        <f>'posebni dio'!D48+'posebni dio'!D131+'posebni dio'!D199+'posebni dio'!D272</f>
        <v>193397.28</v>
      </c>
      <c r="G42" s="122">
        <f t="shared" si="0"/>
        <v>1056.2962477470096</v>
      </c>
      <c r="H42" s="216"/>
    </row>
    <row r="43" spans="1:8" s="5" customFormat="1" ht="14.25" customHeight="1">
      <c r="A43" s="186"/>
      <c r="B43" s="184">
        <v>3433</v>
      </c>
      <c r="C43" s="41" t="s">
        <v>73</v>
      </c>
      <c r="D43" s="157">
        <v>396</v>
      </c>
      <c r="E43" s="214">
        <f>'posebni dio'!C49+'posebni dio'!C132+'posebni dio'!C200+'posebni dio'!C273</f>
        <v>16400</v>
      </c>
      <c r="F43" s="6">
        <f>'posebni dio'!D49+'posebni dio'!D132+'posebni dio'!D200+'posebni dio'!D273</f>
        <v>502.9</v>
      </c>
      <c r="G43" s="122">
        <f t="shared" si="0"/>
        <v>126.9949494949495</v>
      </c>
      <c r="H43" s="216"/>
    </row>
    <row r="44" spans="1:8" s="5" customFormat="1" ht="14.25" customHeight="1">
      <c r="A44" s="186"/>
      <c r="B44" s="184">
        <v>3433</v>
      </c>
      <c r="C44" s="41" t="s">
        <v>169</v>
      </c>
      <c r="D44" s="157">
        <v>0</v>
      </c>
      <c r="E44" s="214">
        <f>'posebni dio'!C201</f>
        <v>0</v>
      </c>
      <c r="F44" s="6">
        <f>'posebni dio'!D201</f>
        <v>1013659.92</v>
      </c>
      <c r="G44" s="221" t="s">
        <v>146</v>
      </c>
      <c r="H44" s="216"/>
    </row>
    <row r="45" spans="1:8" s="39" customFormat="1" ht="24" customHeight="1">
      <c r="A45" s="104">
        <v>37</v>
      </c>
      <c r="B45" s="104"/>
      <c r="C45" s="48" t="s">
        <v>89</v>
      </c>
      <c r="D45" s="235">
        <f>D46+D48</f>
        <v>233028</v>
      </c>
      <c r="E45" s="44">
        <f>E46+E48</f>
        <v>1080000000</v>
      </c>
      <c r="F45" s="44">
        <f>F46+F48</f>
        <v>380870836.05</v>
      </c>
      <c r="G45" s="221" t="s">
        <v>146</v>
      </c>
      <c r="H45" s="75">
        <f>F45/E45*100</f>
        <v>35.265818152777776</v>
      </c>
    </row>
    <row r="46" spans="1:8" s="39" customFormat="1" ht="12.75" customHeight="1">
      <c r="A46" s="104">
        <v>371</v>
      </c>
      <c r="B46" s="104"/>
      <c r="C46" s="48" t="s">
        <v>90</v>
      </c>
      <c r="D46" s="158">
        <f>D47</f>
        <v>209339</v>
      </c>
      <c r="E46" s="44">
        <f>E47</f>
        <v>1079975000</v>
      </c>
      <c r="F46" s="44">
        <f>F47</f>
        <v>380846500.05</v>
      </c>
      <c r="G46" s="221" t="s">
        <v>146</v>
      </c>
      <c r="H46" s="75">
        <f>F46/E46*100</f>
        <v>35.26438112456307</v>
      </c>
    </row>
    <row r="47" spans="1:8" s="5" customFormat="1" ht="13.5" customHeight="1">
      <c r="A47" s="186"/>
      <c r="B47" s="184">
        <v>3711</v>
      </c>
      <c r="C47" s="41" t="s">
        <v>67</v>
      </c>
      <c r="D47" s="159">
        <v>209339</v>
      </c>
      <c r="E47" s="214">
        <f>'posebni dio'!C80</f>
        <v>1079975000</v>
      </c>
      <c r="F47" s="6">
        <f>'posebni dio'!D80</f>
        <v>380846500.05</v>
      </c>
      <c r="G47" s="221" t="s">
        <v>146</v>
      </c>
      <c r="H47" s="216"/>
    </row>
    <row r="48" spans="1:8" s="39" customFormat="1" ht="13.5" customHeight="1">
      <c r="A48" s="104">
        <v>372</v>
      </c>
      <c r="B48" s="104"/>
      <c r="C48" s="48" t="s">
        <v>133</v>
      </c>
      <c r="D48" s="158">
        <f>D49</f>
        <v>23689</v>
      </c>
      <c r="E48" s="44">
        <f>E49</f>
        <v>25000</v>
      </c>
      <c r="F48" s="44">
        <f>F49</f>
        <v>24336</v>
      </c>
      <c r="G48" s="75">
        <f t="shared" si="0"/>
        <v>102.7312254632952</v>
      </c>
      <c r="H48" s="75">
        <f>F48/E48*100</f>
        <v>97.344</v>
      </c>
    </row>
    <row r="49" spans="1:8" s="5" customFormat="1" ht="13.5" customHeight="1">
      <c r="A49" s="186"/>
      <c r="B49" s="184">
        <v>3721</v>
      </c>
      <c r="C49" s="41" t="s">
        <v>132</v>
      </c>
      <c r="D49" s="156">
        <v>23689</v>
      </c>
      <c r="E49" s="214">
        <f>'posebni dio'!C52+'posebni dio'!C204+'posebni dio'!C135+'posebni dio'!C277</f>
        <v>25000</v>
      </c>
      <c r="F49" s="6">
        <f>'posebni dio'!D52+'posebni dio'!D204+'posebni dio'!D135+'posebni dio'!D277</f>
        <v>24336</v>
      </c>
      <c r="G49" s="122">
        <f t="shared" si="0"/>
        <v>102.7312254632952</v>
      </c>
      <c r="H49" s="216"/>
    </row>
    <row r="50" spans="1:8" s="39" customFormat="1" ht="13.5" customHeight="1">
      <c r="A50" s="104">
        <v>38</v>
      </c>
      <c r="B50" s="104"/>
      <c r="C50" s="48" t="s">
        <v>108</v>
      </c>
      <c r="D50" s="158">
        <f>D51</f>
        <v>96422212</v>
      </c>
      <c r="E50" s="44">
        <f>E51</f>
        <v>2500000</v>
      </c>
      <c r="F50" s="44">
        <f>F51</f>
        <v>602471301.61</v>
      </c>
      <c r="G50" s="75">
        <f t="shared" si="0"/>
        <v>624.8262605819497</v>
      </c>
      <c r="H50" s="221" t="s">
        <v>146</v>
      </c>
    </row>
    <row r="51" spans="1:8" s="39" customFormat="1" ht="15" customHeight="1">
      <c r="A51" s="104">
        <v>383</v>
      </c>
      <c r="B51" s="104"/>
      <c r="C51" s="48" t="s">
        <v>129</v>
      </c>
      <c r="D51" s="158">
        <f>D52+D53</f>
        <v>96422212</v>
      </c>
      <c r="E51" s="44">
        <f>E52+E53</f>
        <v>2500000</v>
      </c>
      <c r="F51" s="44">
        <f>F52+F53</f>
        <v>602471301.61</v>
      </c>
      <c r="G51" s="75">
        <f t="shared" si="0"/>
        <v>624.8262605819497</v>
      </c>
      <c r="H51" s="221" t="s">
        <v>146</v>
      </c>
    </row>
    <row r="52" spans="1:8" s="45" customFormat="1" ht="12" customHeight="1">
      <c r="A52" s="184"/>
      <c r="B52" s="116">
        <v>3831</v>
      </c>
      <c r="C52" s="111" t="s">
        <v>143</v>
      </c>
      <c r="D52" s="159">
        <v>96422212</v>
      </c>
      <c r="E52" s="213">
        <f>'posebni dio'!C55+'posebni dio'!C138+'posebni dio'!C207+'posebni dio'!C280</f>
        <v>2500000</v>
      </c>
      <c r="F52" s="43">
        <f>'posebni dio'!D55+'posebni dio'!D138+'posebni dio'!D207+'posebni dio'!D280</f>
        <v>29910090.72</v>
      </c>
      <c r="G52" s="122">
        <f t="shared" si="0"/>
        <v>31.01991760985529</v>
      </c>
      <c r="H52" s="215"/>
    </row>
    <row r="53" spans="1:8" s="45" customFormat="1" ht="12" customHeight="1">
      <c r="A53" s="184"/>
      <c r="B53" s="116">
        <v>3861</v>
      </c>
      <c r="C53" s="111" t="s">
        <v>171</v>
      </c>
      <c r="D53" s="159">
        <v>0</v>
      </c>
      <c r="E53" s="213">
        <f>'posebni dio'!C140+'posebni dio'!C83</f>
        <v>0</v>
      </c>
      <c r="F53" s="43">
        <f>'posebni dio'!D140+'posebni dio'!D83</f>
        <v>572561210.89</v>
      </c>
      <c r="G53" s="221" t="s">
        <v>146</v>
      </c>
      <c r="H53" s="215"/>
    </row>
    <row r="54" spans="1:8" s="5" customFormat="1" ht="21" customHeight="1">
      <c r="A54" s="205">
        <v>4</v>
      </c>
      <c r="B54" s="200"/>
      <c r="C54" s="53" t="s">
        <v>103</v>
      </c>
      <c r="D54" s="160">
        <f>D55+D58</f>
        <v>136897</v>
      </c>
      <c r="E54" s="3">
        <f>E55+E58</f>
        <v>235000</v>
      </c>
      <c r="F54" s="3">
        <f>F55+F58</f>
        <v>201771.28999999998</v>
      </c>
      <c r="G54" s="75">
        <f t="shared" si="0"/>
        <v>147.3891246703726</v>
      </c>
      <c r="H54" s="75">
        <f>F54/E54*100</f>
        <v>85.8601234042553</v>
      </c>
    </row>
    <row r="55" spans="1:8" s="39" customFormat="1" ht="14.25" customHeight="1">
      <c r="A55" s="50">
        <v>41</v>
      </c>
      <c r="B55" s="96"/>
      <c r="C55" s="53" t="s">
        <v>139</v>
      </c>
      <c r="D55" s="160">
        <f aca="true" t="shared" si="1" ref="D55:F56">D56</f>
        <v>22607</v>
      </c>
      <c r="E55" s="44">
        <f t="shared" si="1"/>
        <v>10000</v>
      </c>
      <c r="F55" s="44">
        <f t="shared" si="1"/>
        <v>36627.86</v>
      </c>
      <c r="G55" s="75">
        <f t="shared" si="0"/>
        <v>162.01999380722785</v>
      </c>
      <c r="H55" s="221" t="s">
        <v>146</v>
      </c>
    </row>
    <row r="56" spans="1:8" s="39" customFormat="1" ht="14.25" customHeight="1">
      <c r="A56" s="50">
        <v>412</v>
      </c>
      <c r="B56" s="96"/>
      <c r="C56" s="53" t="s">
        <v>140</v>
      </c>
      <c r="D56" s="160">
        <f t="shared" si="1"/>
        <v>22607</v>
      </c>
      <c r="E56" s="44">
        <f t="shared" si="1"/>
        <v>10000</v>
      </c>
      <c r="F56" s="44">
        <f t="shared" si="1"/>
        <v>36627.86</v>
      </c>
      <c r="G56" s="75">
        <f t="shared" si="0"/>
        <v>162.01999380722785</v>
      </c>
      <c r="H56" s="221" t="s">
        <v>146</v>
      </c>
    </row>
    <row r="57" spans="1:8" s="45" customFormat="1" ht="14.25" customHeight="1">
      <c r="A57" s="116"/>
      <c r="B57" s="128">
        <v>4123</v>
      </c>
      <c r="C57" s="124" t="s">
        <v>138</v>
      </c>
      <c r="D57" s="161">
        <v>22607</v>
      </c>
      <c r="E57" s="213">
        <f>'posebni dio'!C69+'posebni dio'!C154+'posebni dio'!C221+'posebni dio'!C294</f>
        <v>10000</v>
      </c>
      <c r="F57" s="43">
        <f>'posebni dio'!D69+'posebni dio'!D154+'posebni dio'!D221+'posebni dio'!D294</f>
        <v>36627.86</v>
      </c>
      <c r="G57" s="122">
        <f t="shared" si="0"/>
        <v>162.01999380722785</v>
      </c>
      <c r="H57" s="217"/>
    </row>
    <row r="58" spans="1:8" s="5" customFormat="1" ht="14.25" customHeight="1">
      <c r="A58" s="206">
        <v>42</v>
      </c>
      <c r="B58" s="199"/>
      <c r="C58" s="16" t="s">
        <v>15</v>
      </c>
      <c r="D58" s="162">
        <f>D59+D63+D65</f>
        <v>114290</v>
      </c>
      <c r="E58" s="3">
        <f>E59+E63+E65</f>
        <v>225000</v>
      </c>
      <c r="F58" s="3">
        <f>F59+F63+F65</f>
        <v>165143.43</v>
      </c>
      <c r="G58" s="75">
        <f t="shared" si="0"/>
        <v>144.49508268439934</v>
      </c>
      <c r="H58" s="75">
        <f>F58/E58*100</f>
        <v>73.39707999999999</v>
      </c>
    </row>
    <row r="59" spans="1:8" s="39" customFormat="1" ht="14.25" customHeight="1">
      <c r="A59" s="104">
        <v>422</v>
      </c>
      <c r="B59" s="197"/>
      <c r="C59" s="42" t="s">
        <v>20</v>
      </c>
      <c r="D59" s="162">
        <f>D60+D61+D62</f>
        <v>114290</v>
      </c>
      <c r="E59" s="44">
        <f>SUM(E60:E62)</f>
        <v>200000</v>
      </c>
      <c r="F59" s="44">
        <f>SUM(F60:F62)</f>
        <v>152937.18</v>
      </c>
      <c r="G59" s="75">
        <f t="shared" si="0"/>
        <v>133.8150144369586</v>
      </c>
      <c r="H59" s="75">
        <f>F59/E59*100</f>
        <v>76.46858999999999</v>
      </c>
    </row>
    <row r="60" spans="1:8" s="45" customFormat="1" ht="14.25" customHeight="1">
      <c r="A60" s="184"/>
      <c r="B60" s="185" t="s">
        <v>16</v>
      </c>
      <c r="C60" s="68" t="s">
        <v>17</v>
      </c>
      <c r="D60" s="154">
        <v>111165</v>
      </c>
      <c r="E60" s="213">
        <f>'posebni dio'!C146+'posebni dio'!C213+'posebni dio'!C286+'posebni dio'!C61</f>
        <v>155000</v>
      </c>
      <c r="F60" s="43">
        <f>'posebni dio'!D146+'posebni dio'!D213+'posebni dio'!D286+'posebni dio'!D61</f>
        <v>94132.93000000001</v>
      </c>
      <c r="G60" s="122">
        <f t="shared" si="0"/>
        <v>84.67856789457115</v>
      </c>
      <c r="H60" s="216"/>
    </row>
    <row r="61" spans="1:8" s="45" customFormat="1" ht="14.25" customHeight="1">
      <c r="A61" s="184"/>
      <c r="B61" s="195" t="s">
        <v>18</v>
      </c>
      <c r="C61" s="67" t="s">
        <v>19</v>
      </c>
      <c r="D61" s="163">
        <v>0</v>
      </c>
      <c r="E61" s="213">
        <f>'posebni dio'!C62+'posebni dio'!C147+'posebni dio'!C214+'posebni dio'!C287</f>
        <v>15000</v>
      </c>
      <c r="F61" s="43">
        <f>'posebni dio'!D62+'posebni dio'!D147+'posebni dio'!D214+'posebni dio'!D287</f>
        <v>58804.25</v>
      </c>
      <c r="G61" s="133" t="s">
        <v>146</v>
      </c>
      <c r="H61" s="122"/>
    </row>
    <row r="62" spans="1:8" s="45" customFormat="1" ht="14.25" customHeight="1">
      <c r="A62" s="184"/>
      <c r="B62" s="194">
        <v>4223</v>
      </c>
      <c r="C62" s="38" t="s">
        <v>49</v>
      </c>
      <c r="D62" s="164">
        <v>3125</v>
      </c>
      <c r="E62" s="213">
        <f>'posebni dio'!C148+'posebni dio'!C215+'posebni dio'!C288+'posebni dio'!C63</f>
        <v>30000</v>
      </c>
      <c r="F62" s="43">
        <f>'posebni dio'!D148+'posebni dio'!D215+'posebni dio'!D288</f>
        <v>0</v>
      </c>
      <c r="G62" s="122">
        <f t="shared" si="0"/>
        <v>0</v>
      </c>
      <c r="H62" s="216"/>
    </row>
    <row r="63" spans="1:8" s="39" customFormat="1" ht="14.25" customHeight="1">
      <c r="A63" s="104">
        <v>423</v>
      </c>
      <c r="B63" s="197"/>
      <c r="C63" s="42" t="s">
        <v>21</v>
      </c>
      <c r="D63" s="44">
        <f>D64</f>
        <v>0</v>
      </c>
      <c r="E63" s="44">
        <f>E64</f>
        <v>15000</v>
      </c>
      <c r="F63" s="44">
        <f>F64</f>
        <v>0</v>
      </c>
      <c r="G63" s="221" t="s">
        <v>146</v>
      </c>
      <c r="H63" s="75">
        <f>F63/E63*100</f>
        <v>0</v>
      </c>
    </row>
    <row r="64" spans="1:8" s="45" customFormat="1" ht="14.25" customHeight="1" hidden="1">
      <c r="A64" s="184"/>
      <c r="B64" s="194">
        <v>4231</v>
      </c>
      <c r="C64" s="38" t="s">
        <v>86</v>
      </c>
      <c r="D64" s="164">
        <v>0</v>
      </c>
      <c r="E64" s="213">
        <f>'posebni dio'!C230</f>
        <v>15000</v>
      </c>
      <c r="F64" s="43">
        <f>'posebni dio'!D230</f>
        <v>0</v>
      </c>
      <c r="G64" s="221" t="s">
        <v>146</v>
      </c>
      <c r="H64" s="216">
        <f>F64/E64*100</f>
        <v>0</v>
      </c>
    </row>
    <row r="65" spans="1:8" s="39" customFormat="1" ht="14.25" customHeight="1">
      <c r="A65" s="104">
        <v>426</v>
      </c>
      <c r="B65" s="193"/>
      <c r="C65" s="42" t="s">
        <v>24</v>
      </c>
      <c r="D65" s="44">
        <f>D66</f>
        <v>0</v>
      </c>
      <c r="E65" s="44">
        <f>E66</f>
        <v>10000</v>
      </c>
      <c r="F65" s="44">
        <f>F66</f>
        <v>12206.25</v>
      </c>
      <c r="G65" s="221" t="s">
        <v>146</v>
      </c>
      <c r="H65" s="75">
        <f>F65/E65*100</f>
        <v>122.0625</v>
      </c>
    </row>
    <row r="66" spans="1:8" s="5" customFormat="1" ht="14.25" customHeight="1">
      <c r="A66" s="186"/>
      <c r="B66" s="194">
        <v>4262</v>
      </c>
      <c r="C66" s="38" t="s">
        <v>1</v>
      </c>
      <c r="D66" s="164">
        <v>0</v>
      </c>
      <c r="E66" s="214">
        <f>'posebni dio'!C72+'posebni dio'!C157+'posebni dio'!C224+'posebni dio'!C297</f>
        <v>10000</v>
      </c>
      <c r="F66" s="6">
        <f>'posebni dio'!D72+'posebni dio'!D157+'posebni dio'!D224+'posebni dio'!D297</f>
        <v>12206.25</v>
      </c>
      <c r="G66" s="221" t="s">
        <v>146</v>
      </c>
      <c r="H66" s="216">
        <f>F66/E66*100</f>
        <v>122.0625</v>
      </c>
    </row>
    <row r="67" spans="1:6" s="5" customFormat="1" ht="14.25" customHeight="1">
      <c r="A67" s="186"/>
      <c r="B67" s="186"/>
      <c r="E67" s="43"/>
      <c r="F67" s="43"/>
    </row>
    <row r="68" spans="1:2" s="5" customFormat="1" ht="14.25" customHeight="1">
      <c r="A68" s="186"/>
      <c r="B68" s="186"/>
    </row>
    <row r="69" spans="1:2" s="5" customFormat="1" ht="12.75">
      <c r="A69" s="186"/>
      <c r="B69" s="186"/>
    </row>
    <row r="70" spans="1:2" s="5" customFormat="1" ht="12.75">
      <c r="A70" s="186"/>
      <c r="B70" s="186"/>
    </row>
    <row r="71" spans="1:2" s="5" customFormat="1" ht="12.75">
      <c r="A71" s="186"/>
      <c r="B71" s="186"/>
    </row>
    <row r="72" spans="1:2" s="5" customFormat="1" ht="12.75">
      <c r="A72" s="186"/>
      <c r="B72" s="186"/>
    </row>
    <row r="73" spans="1:2" s="5" customFormat="1" ht="12.75">
      <c r="A73" s="186"/>
      <c r="B73" s="186"/>
    </row>
    <row r="74" spans="1:2" s="5" customFormat="1" ht="12.75">
      <c r="A74" s="186"/>
      <c r="B74" s="186"/>
    </row>
    <row r="75" spans="1:2" s="5" customFormat="1" ht="12.75">
      <c r="A75" s="186"/>
      <c r="B75" s="186"/>
    </row>
    <row r="76" spans="1:2" s="5" customFormat="1" ht="12.75">
      <c r="A76" s="186"/>
      <c r="B76" s="186"/>
    </row>
    <row r="77" spans="1:2" s="5" customFormat="1" ht="12.75">
      <c r="A77" s="186"/>
      <c r="B77" s="186"/>
    </row>
    <row r="78" spans="1:2" s="5" customFormat="1" ht="12.75">
      <c r="A78" s="186"/>
      <c r="B78" s="186"/>
    </row>
    <row r="79" spans="1:2" s="5" customFormat="1" ht="12.75">
      <c r="A79" s="186"/>
      <c r="B79" s="186"/>
    </row>
    <row r="80" spans="1:2" s="5" customFormat="1" ht="12.75">
      <c r="A80" s="186"/>
      <c r="B80" s="186"/>
    </row>
    <row r="81" spans="1:2" s="5" customFormat="1" ht="12.75">
      <c r="A81" s="186"/>
      <c r="B81" s="186"/>
    </row>
    <row r="82" spans="1:2" s="5" customFormat="1" ht="12.75">
      <c r="A82" s="186"/>
      <c r="B82" s="186"/>
    </row>
    <row r="83" spans="1:2" s="5" customFormat="1" ht="12.75">
      <c r="A83" s="186"/>
      <c r="B83" s="186"/>
    </row>
    <row r="84" spans="1:2" s="5" customFormat="1" ht="12.75">
      <c r="A84" s="186"/>
      <c r="B84" s="186"/>
    </row>
    <row r="85" spans="1:2" s="5" customFormat="1" ht="12.75">
      <c r="A85" s="186"/>
      <c r="B85" s="186"/>
    </row>
    <row r="86" spans="1:2" s="5" customFormat="1" ht="12.75">
      <c r="A86" s="186"/>
      <c r="B86" s="186"/>
    </row>
    <row r="87" spans="1:2" s="5" customFormat="1" ht="12.75">
      <c r="A87" s="186"/>
      <c r="B87" s="186"/>
    </row>
    <row r="88" spans="1:2" s="5" customFormat="1" ht="12.75">
      <c r="A88" s="186"/>
      <c r="B88" s="186"/>
    </row>
    <row r="89" spans="1:2" s="5" customFormat="1" ht="12.75">
      <c r="A89" s="186"/>
      <c r="B89" s="186"/>
    </row>
    <row r="90" spans="1:2" s="5" customFormat="1" ht="12.75">
      <c r="A90" s="186"/>
      <c r="B90" s="186"/>
    </row>
    <row r="91" spans="1:2" s="5" customFormat="1" ht="12.75">
      <c r="A91" s="186"/>
      <c r="B91" s="186"/>
    </row>
    <row r="92" spans="1:2" s="5" customFormat="1" ht="12.75">
      <c r="A92" s="186"/>
      <c r="B92" s="186"/>
    </row>
    <row r="93" spans="1:2" s="5" customFormat="1" ht="12.75">
      <c r="A93" s="186"/>
      <c r="B93" s="186"/>
    </row>
    <row r="94" spans="1:2" s="5" customFormat="1" ht="12.75">
      <c r="A94" s="186"/>
      <c r="B94" s="186"/>
    </row>
    <row r="95" spans="1:2" s="5" customFormat="1" ht="12.75">
      <c r="A95" s="186"/>
      <c r="B95" s="186"/>
    </row>
    <row r="96" spans="1:2" s="5" customFormat="1" ht="12.75">
      <c r="A96" s="186"/>
      <c r="B96" s="186"/>
    </row>
    <row r="97" spans="1:2" s="5" customFormat="1" ht="12.75">
      <c r="A97" s="186"/>
      <c r="B97" s="186"/>
    </row>
    <row r="98" spans="1:2" s="5" customFormat="1" ht="12.75">
      <c r="A98" s="186"/>
      <c r="B98" s="186"/>
    </row>
    <row r="99" spans="1:2" s="5" customFormat="1" ht="12.75">
      <c r="A99" s="186"/>
      <c r="B99" s="186"/>
    </row>
    <row r="100" spans="1:2" s="5" customFormat="1" ht="12.75">
      <c r="A100" s="186"/>
      <c r="B100" s="186"/>
    </row>
    <row r="101" spans="1:2" s="5" customFormat="1" ht="12.75">
      <c r="A101" s="186"/>
      <c r="B101" s="186"/>
    </row>
    <row r="102" spans="1:2" s="5" customFormat="1" ht="12.75">
      <c r="A102" s="186"/>
      <c r="B102" s="186"/>
    </row>
    <row r="103" spans="1:2" s="5" customFormat="1" ht="12.75">
      <c r="A103" s="186"/>
      <c r="B103" s="186"/>
    </row>
    <row r="104" spans="1:2" s="5" customFormat="1" ht="12.75">
      <c r="A104" s="186"/>
      <c r="B104" s="186"/>
    </row>
    <row r="105" spans="1:2" s="5" customFormat="1" ht="12.75">
      <c r="A105" s="186"/>
      <c r="B105" s="186"/>
    </row>
    <row r="106" spans="1:2" s="5" customFormat="1" ht="12.75">
      <c r="A106" s="186"/>
      <c r="B106" s="186"/>
    </row>
    <row r="107" spans="1:2" s="5" customFormat="1" ht="12.75">
      <c r="A107" s="186"/>
      <c r="B107" s="186"/>
    </row>
    <row r="108" spans="1:2" s="5" customFormat="1" ht="12.75">
      <c r="A108" s="186"/>
      <c r="B108" s="186"/>
    </row>
    <row r="109" spans="1:2" s="5" customFormat="1" ht="12.75">
      <c r="A109" s="186"/>
      <c r="B109" s="186"/>
    </row>
    <row r="110" spans="1:2" s="5" customFormat="1" ht="12.75">
      <c r="A110" s="186"/>
      <c r="B110" s="186"/>
    </row>
    <row r="111" spans="1:2" s="5" customFormat="1" ht="12.75">
      <c r="A111" s="186"/>
      <c r="B111" s="186"/>
    </row>
    <row r="112" spans="1:2" s="5" customFormat="1" ht="12.75">
      <c r="A112" s="186"/>
      <c r="B112" s="186"/>
    </row>
    <row r="113" spans="1:2" s="5" customFormat="1" ht="12.75">
      <c r="A113" s="186"/>
      <c r="B113" s="186"/>
    </row>
    <row r="114" spans="1:2" s="5" customFormat="1" ht="12.75">
      <c r="A114" s="186"/>
      <c r="B114" s="186"/>
    </row>
    <row r="115" spans="1:2" s="5" customFormat="1" ht="12.75">
      <c r="A115" s="186"/>
      <c r="B115" s="186"/>
    </row>
    <row r="116" spans="1:2" s="5" customFormat="1" ht="12.75">
      <c r="A116" s="186"/>
      <c r="B116" s="186"/>
    </row>
    <row r="117" spans="1:2" s="5" customFormat="1" ht="12.75">
      <c r="A117" s="186"/>
      <c r="B117" s="186"/>
    </row>
    <row r="118" spans="1:2" s="5" customFormat="1" ht="12.75">
      <c r="A118" s="186"/>
      <c r="B118" s="186"/>
    </row>
    <row r="119" spans="1:2" s="5" customFormat="1" ht="12.75">
      <c r="A119" s="186"/>
      <c r="B119" s="186"/>
    </row>
    <row r="120" spans="1:2" s="5" customFormat="1" ht="12.75">
      <c r="A120" s="186"/>
      <c r="B120" s="186"/>
    </row>
    <row r="121" spans="1:2" s="5" customFormat="1" ht="12.75">
      <c r="A121" s="186"/>
      <c r="B121" s="186"/>
    </row>
    <row r="122" spans="1:2" s="5" customFormat="1" ht="12.75">
      <c r="A122" s="186"/>
      <c r="B122" s="186"/>
    </row>
    <row r="123" spans="1:2" s="5" customFormat="1" ht="12.75">
      <c r="A123" s="186"/>
      <c r="B123" s="186"/>
    </row>
    <row r="124" spans="1:2" s="5" customFormat="1" ht="12.75">
      <c r="A124" s="186"/>
      <c r="B124" s="186"/>
    </row>
    <row r="125" spans="1:2" s="5" customFormat="1" ht="12.75">
      <c r="A125" s="186"/>
      <c r="B125" s="186"/>
    </row>
    <row r="126" spans="1:2" s="5" customFormat="1" ht="12.75">
      <c r="A126" s="186"/>
      <c r="B126" s="186"/>
    </row>
    <row r="127" spans="1:2" s="5" customFormat="1" ht="12.75">
      <c r="A127" s="186"/>
      <c r="B127" s="186"/>
    </row>
    <row r="128" spans="1:2" s="5" customFormat="1" ht="12.75">
      <c r="A128" s="186"/>
      <c r="B128" s="186"/>
    </row>
    <row r="129" spans="1:2" s="5" customFormat="1" ht="12.75">
      <c r="A129" s="186"/>
      <c r="B129" s="186"/>
    </row>
    <row r="130" spans="1:2" s="5" customFormat="1" ht="12.75">
      <c r="A130" s="186"/>
      <c r="B130" s="186"/>
    </row>
    <row r="131" spans="1:2" s="5" customFormat="1" ht="12.75">
      <c r="A131" s="186"/>
      <c r="B131" s="186"/>
    </row>
    <row r="132" spans="1:2" s="5" customFormat="1" ht="12.75">
      <c r="A132" s="186"/>
      <c r="B132" s="186"/>
    </row>
    <row r="133" spans="1:2" s="5" customFormat="1" ht="12.75">
      <c r="A133" s="186"/>
      <c r="B133" s="186"/>
    </row>
    <row r="134" spans="1:2" s="5" customFormat="1" ht="12.75">
      <c r="A134" s="186"/>
      <c r="B134" s="186"/>
    </row>
    <row r="135" spans="1:2" s="5" customFormat="1" ht="12.75">
      <c r="A135" s="186"/>
      <c r="B135" s="186"/>
    </row>
    <row r="136" spans="1:2" s="5" customFormat="1" ht="12.75">
      <c r="A136" s="186"/>
      <c r="B136" s="186"/>
    </row>
    <row r="137" spans="1:2" s="5" customFormat="1" ht="12.75">
      <c r="A137" s="186"/>
      <c r="B137" s="186"/>
    </row>
    <row r="138" spans="1:2" s="5" customFormat="1" ht="12.75">
      <c r="A138" s="186"/>
      <c r="B138" s="186"/>
    </row>
    <row r="139" spans="1:2" s="5" customFormat="1" ht="12.75">
      <c r="A139" s="186"/>
      <c r="B139" s="186"/>
    </row>
    <row r="140" spans="1:2" s="5" customFormat="1" ht="12.75">
      <c r="A140" s="186"/>
      <c r="B140" s="186"/>
    </row>
    <row r="141" spans="1:2" s="5" customFormat="1" ht="12.75">
      <c r="A141" s="186"/>
      <c r="B141" s="186"/>
    </row>
    <row r="142" spans="1:2" s="5" customFormat="1" ht="12.75">
      <c r="A142" s="186"/>
      <c r="B142" s="186"/>
    </row>
    <row r="143" spans="1:2" s="5" customFormat="1" ht="12.75">
      <c r="A143" s="186"/>
      <c r="B143" s="186"/>
    </row>
    <row r="144" spans="1:2" s="5" customFormat="1" ht="12.75">
      <c r="A144" s="186"/>
      <c r="B144" s="186"/>
    </row>
    <row r="145" spans="1:2" s="5" customFormat="1" ht="12.75">
      <c r="A145" s="186"/>
      <c r="B145" s="186"/>
    </row>
    <row r="146" spans="1:2" s="5" customFormat="1" ht="12.75">
      <c r="A146" s="186"/>
      <c r="B146" s="186"/>
    </row>
    <row r="147" spans="1:2" s="5" customFormat="1" ht="12.75">
      <c r="A147" s="186"/>
      <c r="B147" s="186"/>
    </row>
  </sheetData>
  <sheetProtection/>
  <mergeCells count="3">
    <mergeCell ref="A2:C2"/>
    <mergeCell ref="A1:H1"/>
    <mergeCell ref="A3:C3"/>
  </mergeCells>
  <printOptions horizontalCentered="1"/>
  <pageMargins left="0.1968503937007874" right="0.1968503937007874" top="0.4330708661417323" bottom="0.3937007874015748" header="0.31496062992125984" footer="0.31496062992125984"/>
  <pageSetup firstPageNumber="574" useFirstPageNumber="1" horizontalDpi="600" verticalDpi="600" orientation="portrait" paperSize="9" scale="83" r:id="rId1"/>
  <headerFooter scaleWithDoc="0" alignWithMargins="0">
    <oddFooter>&amp;C&amp;P</oddFooter>
  </headerFooter>
  <ignoredErrors>
    <ignoredError sqref="B17 B21 B60:B61" numberStoredAsText="1"/>
    <ignoredError sqref="F65 F47:F48 F11:F12 F7 F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3"/>
  <sheetViews>
    <sheetView workbookViewId="0" topLeftCell="A1">
      <selection activeCell="H10" sqref="H10:H12"/>
    </sheetView>
  </sheetViews>
  <sheetFormatPr defaultColWidth="11.421875" defaultRowHeight="12.75"/>
  <cols>
    <col min="1" max="1" width="4.28125" style="92" customWidth="1"/>
    <col min="2" max="2" width="5.28125" style="0" customWidth="1"/>
    <col min="3" max="3" width="48.28125" style="0" customWidth="1"/>
    <col min="4" max="4" width="12.00390625" style="0" customWidth="1"/>
    <col min="5" max="5" width="14.28125" style="0" customWidth="1"/>
    <col min="6" max="6" width="12.8515625" style="0" customWidth="1"/>
    <col min="7" max="8" width="8.140625" style="0" customWidth="1"/>
  </cols>
  <sheetData>
    <row r="1" spans="1:8" s="28" customFormat="1" ht="29.25" customHeight="1">
      <c r="A1" s="265" t="s">
        <v>37</v>
      </c>
      <c r="B1" s="265"/>
      <c r="C1" s="265"/>
      <c r="D1" s="265"/>
      <c r="E1" s="265"/>
      <c r="F1" s="262"/>
      <c r="G1" s="262"/>
      <c r="H1" s="262"/>
    </row>
    <row r="2" spans="1:8" s="5" customFormat="1" ht="28.5" customHeight="1">
      <c r="A2" s="258" t="s">
        <v>158</v>
      </c>
      <c r="B2" s="259"/>
      <c r="C2" s="259"/>
      <c r="D2" s="179" t="s">
        <v>162</v>
      </c>
      <c r="E2" s="97" t="s">
        <v>163</v>
      </c>
      <c r="F2" s="97" t="s">
        <v>164</v>
      </c>
      <c r="G2" s="125" t="s">
        <v>154</v>
      </c>
      <c r="H2" s="180" t="s">
        <v>154</v>
      </c>
    </row>
    <row r="3" spans="1:8" s="5" customFormat="1" ht="12" customHeight="1">
      <c r="A3" s="263">
        <v>1</v>
      </c>
      <c r="B3" s="264"/>
      <c r="C3" s="264"/>
      <c r="D3" s="177">
        <v>2</v>
      </c>
      <c r="E3" s="183">
        <v>3</v>
      </c>
      <c r="F3" s="183">
        <v>4</v>
      </c>
      <c r="G3" s="181" t="s">
        <v>155</v>
      </c>
      <c r="H3" s="182" t="s">
        <v>156</v>
      </c>
    </row>
    <row r="4" spans="1:6" s="5" customFormat="1" ht="24" customHeight="1">
      <c r="A4" s="55"/>
      <c r="B4" s="56"/>
      <c r="C4" s="207" t="s">
        <v>107</v>
      </c>
      <c r="D4" s="47"/>
      <c r="F4" s="6"/>
    </row>
    <row r="5" spans="1:7" s="5" customFormat="1" ht="15" customHeight="1" hidden="1">
      <c r="A5" s="205">
        <v>8</v>
      </c>
      <c r="B5" s="202"/>
      <c r="C5" s="4" t="s">
        <v>25</v>
      </c>
      <c r="D5" s="4"/>
      <c r="E5" s="3">
        <f aca="true" t="shared" si="0" ref="E5:F7">E6</f>
        <v>0</v>
      </c>
      <c r="F5" s="3">
        <f t="shared" si="0"/>
        <v>0</v>
      </c>
      <c r="G5" s="75"/>
    </row>
    <row r="6" spans="1:7" s="5" customFormat="1" ht="15.75" customHeight="1" hidden="1">
      <c r="A6" s="205"/>
      <c r="B6" s="202"/>
      <c r="C6" s="4" t="s">
        <v>106</v>
      </c>
      <c r="D6" s="4"/>
      <c r="E6" s="3">
        <f t="shared" si="0"/>
        <v>0</v>
      </c>
      <c r="F6" s="3">
        <f t="shared" si="0"/>
        <v>0</v>
      </c>
      <c r="G6" s="75"/>
    </row>
    <row r="7" spans="1:7" s="5" customFormat="1" ht="28.5" customHeight="1" hidden="1">
      <c r="A7" s="205"/>
      <c r="B7" s="202"/>
      <c r="C7" s="20" t="s">
        <v>69</v>
      </c>
      <c r="D7" s="20"/>
      <c r="E7" s="3">
        <f t="shared" si="0"/>
        <v>0</v>
      </c>
      <c r="F7" s="3">
        <f t="shared" si="0"/>
        <v>0</v>
      </c>
      <c r="G7" s="75"/>
    </row>
    <row r="8" spans="1:7" s="5" customFormat="1" ht="11.25" customHeight="1" hidden="1">
      <c r="A8" s="205"/>
      <c r="B8" s="203">
        <v>8321</v>
      </c>
      <c r="C8" s="5" t="s">
        <v>27</v>
      </c>
      <c r="E8" s="6">
        <v>0</v>
      </c>
      <c r="F8" s="6">
        <v>0</v>
      </c>
      <c r="G8" s="74"/>
    </row>
    <row r="9" spans="1:6" s="5" customFormat="1" ht="11.25" customHeight="1" hidden="1">
      <c r="A9" s="205"/>
      <c r="B9" s="203"/>
      <c r="F9" s="6"/>
    </row>
    <row r="10" spans="1:8" s="39" customFormat="1" ht="26.25" customHeight="1">
      <c r="A10" s="104">
        <v>5</v>
      </c>
      <c r="B10" s="204"/>
      <c r="C10" s="34" t="s">
        <v>28</v>
      </c>
      <c r="D10" s="39">
        <v>0</v>
      </c>
      <c r="E10" s="44">
        <f aca="true" t="shared" si="1" ref="E10:F12">E11</f>
        <v>0</v>
      </c>
      <c r="F10" s="44">
        <f t="shared" si="1"/>
        <v>0</v>
      </c>
      <c r="G10" s="134" t="s">
        <v>146</v>
      </c>
      <c r="H10" s="70"/>
    </row>
    <row r="11" spans="1:8" s="39" customFormat="1" ht="14.25" customHeight="1">
      <c r="A11" s="50">
        <v>52</v>
      </c>
      <c r="B11" s="204"/>
      <c r="C11" s="39" t="s">
        <v>112</v>
      </c>
      <c r="D11" s="39">
        <v>0</v>
      </c>
      <c r="E11" s="44">
        <f t="shared" si="1"/>
        <v>0</v>
      </c>
      <c r="F11" s="44">
        <f t="shared" si="1"/>
        <v>0</v>
      </c>
      <c r="G11" s="134" t="s">
        <v>146</v>
      </c>
      <c r="H11" s="70"/>
    </row>
    <row r="12" spans="1:8" s="39" customFormat="1" ht="13.5" customHeight="1">
      <c r="A12" s="104">
        <v>522</v>
      </c>
      <c r="B12" s="204"/>
      <c r="C12" s="39" t="s">
        <v>149</v>
      </c>
      <c r="D12" s="39">
        <v>0</v>
      </c>
      <c r="E12" s="44">
        <f t="shared" si="1"/>
        <v>0</v>
      </c>
      <c r="F12" s="44">
        <f t="shared" si="1"/>
        <v>0</v>
      </c>
      <c r="G12" s="134" t="s">
        <v>146</v>
      </c>
      <c r="H12" s="70"/>
    </row>
    <row r="13" spans="1:8" s="5" customFormat="1" ht="12.75" customHeight="1">
      <c r="A13" s="205"/>
      <c r="B13" s="186">
        <v>5221</v>
      </c>
      <c r="C13" s="5" t="s">
        <v>148</v>
      </c>
      <c r="D13" s="5">
        <v>0</v>
      </c>
      <c r="E13" s="214">
        <f>'posebni dio'!C89</f>
        <v>0</v>
      </c>
      <c r="F13" s="6">
        <v>0</v>
      </c>
      <c r="G13" s="134" t="s">
        <v>146</v>
      </c>
      <c r="H13" s="222" t="e">
        <f>F13/E13*100</f>
        <v>#DIV/0!</v>
      </c>
    </row>
    <row r="14" spans="1:6" s="5" customFormat="1" ht="22.5" customHeight="1">
      <c r="A14" s="205"/>
      <c r="B14" s="206"/>
      <c r="C14" s="208" t="s">
        <v>99</v>
      </c>
      <c r="D14" s="27">
        <v>0</v>
      </c>
      <c r="F14" s="6"/>
    </row>
    <row r="15" spans="1:8" s="5" customFormat="1" ht="16.5" customHeight="1">
      <c r="A15" s="205">
        <v>8</v>
      </c>
      <c r="B15" s="206"/>
      <c r="C15" s="4" t="s">
        <v>25</v>
      </c>
      <c r="D15" s="4">
        <v>0</v>
      </c>
      <c r="E15" s="3">
        <f aca="true" t="shared" si="2" ref="E15:F17">E16</f>
        <v>0</v>
      </c>
      <c r="F15" s="3">
        <f t="shared" si="2"/>
        <v>0</v>
      </c>
      <c r="G15" s="134" t="s">
        <v>146</v>
      </c>
      <c r="H15" s="134" t="s">
        <v>146</v>
      </c>
    </row>
    <row r="16" spans="1:8" s="5" customFormat="1" ht="16.5" customHeight="1">
      <c r="A16" s="205">
        <v>83</v>
      </c>
      <c r="B16" s="206"/>
      <c r="C16" s="4" t="s">
        <v>26</v>
      </c>
      <c r="D16" s="4">
        <v>0</v>
      </c>
      <c r="E16" s="3">
        <f t="shared" si="2"/>
        <v>0</v>
      </c>
      <c r="F16" s="3">
        <f t="shared" si="2"/>
        <v>0</v>
      </c>
      <c r="G16" s="134" t="s">
        <v>146</v>
      </c>
      <c r="H16" s="134" t="s">
        <v>146</v>
      </c>
    </row>
    <row r="17" spans="1:8" s="5" customFormat="1" ht="27" customHeight="1">
      <c r="A17" s="206">
        <v>832</v>
      </c>
      <c r="B17" s="206"/>
      <c r="C17" s="57" t="s">
        <v>69</v>
      </c>
      <c r="D17" s="57">
        <v>0</v>
      </c>
      <c r="E17" s="3">
        <f t="shared" si="2"/>
        <v>0</v>
      </c>
      <c r="F17" s="3">
        <f t="shared" si="2"/>
        <v>0</v>
      </c>
      <c r="G17" s="134" t="s">
        <v>146</v>
      </c>
      <c r="H17" s="134" t="s">
        <v>146</v>
      </c>
    </row>
    <row r="18" spans="1:8" s="5" customFormat="1" ht="12" customHeight="1">
      <c r="A18" s="205"/>
      <c r="B18" s="186">
        <v>8321</v>
      </c>
      <c r="C18" s="5" t="s">
        <v>27</v>
      </c>
      <c r="D18" s="5">
        <v>0</v>
      </c>
      <c r="E18" s="213">
        <v>0</v>
      </c>
      <c r="F18" s="6">
        <v>0</v>
      </c>
      <c r="G18" s="134" t="s">
        <v>146</v>
      </c>
      <c r="H18" s="212" t="s">
        <v>146</v>
      </c>
    </row>
    <row r="19" spans="1:7" s="5" customFormat="1" ht="12.75">
      <c r="A19" s="92"/>
      <c r="B19" s="203"/>
      <c r="G19" s="74"/>
    </row>
    <row r="20" s="5" customFormat="1" ht="12.75">
      <c r="A20" s="92"/>
    </row>
    <row r="21" s="5" customFormat="1" ht="12.75">
      <c r="A21" s="92"/>
    </row>
    <row r="22" s="5" customFormat="1" ht="12.75">
      <c r="A22" s="92"/>
    </row>
    <row r="23" s="5" customFormat="1" ht="12.75">
      <c r="A23" s="92"/>
    </row>
    <row r="24" s="5" customFormat="1" ht="12.75">
      <c r="A24" s="92"/>
    </row>
    <row r="25" s="5" customFormat="1" ht="12.75">
      <c r="A25" s="92"/>
    </row>
    <row r="26" s="5" customFormat="1" ht="12.75">
      <c r="A26" s="92"/>
    </row>
    <row r="27" s="5" customFormat="1" ht="12.75">
      <c r="A27" s="92"/>
    </row>
    <row r="28" s="5" customFormat="1" ht="12.75">
      <c r="A28" s="92"/>
    </row>
    <row r="29" s="5" customFormat="1" ht="12.75">
      <c r="A29" s="92"/>
    </row>
    <row r="30" s="5" customFormat="1" ht="12.75">
      <c r="A30" s="92"/>
    </row>
    <row r="31" s="5" customFormat="1" ht="12.75">
      <c r="A31" s="92"/>
    </row>
    <row r="32" s="5" customFormat="1" ht="12.75">
      <c r="A32" s="92"/>
    </row>
    <row r="33" s="5" customFormat="1" ht="12.75">
      <c r="A33" s="92"/>
    </row>
    <row r="34" s="5" customFormat="1" ht="12.75">
      <c r="A34" s="92"/>
    </row>
    <row r="35" s="5" customFormat="1" ht="12.75">
      <c r="A35" s="92"/>
    </row>
    <row r="36" s="5" customFormat="1" ht="12.75">
      <c r="A36" s="92"/>
    </row>
    <row r="37" s="5" customFormat="1" ht="12.75">
      <c r="A37" s="92"/>
    </row>
    <row r="38" s="5" customFormat="1" ht="12.75">
      <c r="A38" s="92"/>
    </row>
    <row r="39" s="5" customFormat="1" ht="12.75">
      <c r="A39" s="92"/>
    </row>
    <row r="40" s="5" customFormat="1" ht="12.75">
      <c r="A40" s="92"/>
    </row>
    <row r="41" s="5" customFormat="1" ht="12.75">
      <c r="A41" s="92"/>
    </row>
    <row r="42" s="5" customFormat="1" ht="12.75">
      <c r="A42" s="92"/>
    </row>
    <row r="43" s="5" customFormat="1" ht="12.75">
      <c r="A43" s="92"/>
    </row>
    <row r="44" s="5" customFormat="1" ht="12.75">
      <c r="A44" s="92"/>
    </row>
    <row r="45" s="5" customFormat="1" ht="12.75">
      <c r="A45" s="92"/>
    </row>
    <row r="46" s="5" customFormat="1" ht="12.75">
      <c r="A46" s="92"/>
    </row>
    <row r="47" s="5" customFormat="1" ht="12.75">
      <c r="A47" s="92"/>
    </row>
    <row r="48" s="5" customFormat="1" ht="12.75">
      <c r="A48" s="92"/>
    </row>
    <row r="49" s="5" customFormat="1" ht="12.75">
      <c r="A49" s="92"/>
    </row>
    <row r="50" s="5" customFormat="1" ht="12.75">
      <c r="A50" s="92"/>
    </row>
    <row r="51" s="5" customFormat="1" ht="12.75">
      <c r="A51" s="92"/>
    </row>
    <row r="52" s="5" customFormat="1" ht="12.75">
      <c r="A52" s="92"/>
    </row>
    <row r="53" s="5" customFormat="1" ht="12.75">
      <c r="A53" s="92"/>
    </row>
    <row r="54" s="5" customFormat="1" ht="12.75">
      <c r="A54" s="92"/>
    </row>
    <row r="55" s="5" customFormat="1" ht="12.75">
      <c r="A55" s="92"/>
    </row>
    <row r="56" s="5" customFormat="1" ht="12.75">
      <c r="A56" s="92"/>
    </row>
    <row r="57" s="5" customFormat="1" ht="12.75">
      <c r="A57" s="92"/>
    </row>
    <row r="58" s="5" customFormat="1" ht="12.75">
      <c r="A58" s="92"/>
    </row>
    <row r="59" s="5" customFormat="1" ht="12.75">
      <c r="A59" s="92"/>
    </row>
    <row r="60" s="5" customFormat="1" ht="12.75">
      <c r="A60" s="92"/>
    </row>
    <row r="61" s="5" customFormat="1" ht="12.75">
      <c r="A61" s="92"/>
    </row>
    <row r="62" s="5" customFormat="1" ht="12.75">
      <c r="A62" s="92"/>
    </row>
    <row r="63" s="5" customFormat="1" ht="12.75">
      <c r="A63" s="92"/>
    </row>
    <row r="64" s="5" customFormat="1" ht="12.75">
      <c r="A64" s="92"/>
    </row>
    <row r="65" s="5" customFormat="1" ht="12.75">
      <c r="A65" s="92"/>
    </row>
    <row r="66" s="5" customFormat="1" ht="12.75">
      <c r="A66" s="92"/>
    </row>
    <row r="67" s="5" customFormat="1" ht="12.75">
      <c r="A67" s="92"/>
    </row>
    <row r="68" s="5" customFormat="1" ht="12.75">
      <c r="A68" s="92"/>
    </row>
    <row r="69" s="5" customFormat="1" ht="12.75">
      <c r="A69" s="92"/>
    </row>
    <row r="70" s="5" customFormat="1" ht="12.75">
      <c r="A70" s="92"/>
    </row>
    <row r="71" s="5" customFormat="1" ht="12.75">
      <c r="A71" s="92"/>
    </row>
    <row r="72" s="5" customFormat="1" ht="12.75">
      <c r="A72" s="92"/>
    </row>
    <row r="73" s="5" customFormat="1" ht="12.75">
      <c r="A73" s="92"/>
    </row>
    <row r="74" s="5" customFormat="1" ht="12.75">
      <c r="A74" s="92"/>
    </row>
    <row r="75" s="5" customFormat="1" ht="12.75">
      <c r="A75" s="92"/>
    </row>
    <row r="76" s="5" customFormat="1" ht="12.75">
      <c r="A76" s="92"/>
    </row>
    <row r="77" s="5" customFormat="1" ht="12.75">
      <c r="A77" s="92"/>
    </row>
    <row r="78" s="5" customFormat="1" ht="12.75">
      <c r="A78" s="92"/>
    </row>
    <row r="79" s="5" customFormat="1" ht="12.75">
      <c r="A79" s="92"/>
    </row>
    <row r="80" s="5" customFormat="1" ht="12.75">
      <c r="A80" s="92"/>
    </row>
    <row r="81" s="5" customFormat="1" ht="12.75">
      <c r="A81" s="92"/>
    </row>
    <row r="82" s="5" customFormat="1" ht="12.75">
      <c r="A82" s="92"/>
    </row>
    <row r="83" s="5" customFormat="1" ht="12.75">
      <c r="A83" s="92"/>
    </row>
    <row r="84" s="5" customFormat="1" ht="12.75">
      <c r="A84" s="92"/>
    </row>
    <row r="85" s="5" customFormat="1" ht="12.75">
      <c r="A85" s="92"/>
    </row>
    <row r="86" s="5" customFormat="1" ht="12.75">
      <c r="A86" s="92"/>
    </row>
    <row r="87" s="5" customFormat="1" ht="12.75">
      <c r="A87" s="92"/>
    </row>
    <row r="88" s="5" customFormat="1" ht="12.75">
      <c r="A88" s="92"/>
    </row>
    <row r="89" s="5" customFormat="1" ht="12.75">
      <c r="A89" s="92"/>
    </row>
    <row r="90" s="5" customFormat="1" ht="12.75">
      <c r="A90" s="92"/>
    </row>
    <row r="91" s="5" customFormat="1" ht="12.75">
      <c r="A91" s="92"/>
    </row>
    <row r="92" s="5" customFormat="1" ht="12.75">
      <c r="A92" s="92"/>
    </row>
    <row r="93" s="5" customFormat="1" ht="12.75">
      <c r="A93" s="92"/>
    </row>
    <row r="94" s="5" customFormat="1" ht="12.75">
      <c r="A94" s="92"/>
    </row>
    <row r="95" s="5" customFormat="1" ht="12.75">
      <c r="A95" s="92"/>
    </row>
    <row r="96" s="5" customFormat="1" ht="12.75">
      <c r="A96" s="92"/>
    </row>
    <row r="97" s="5" customFormat="1" ht="12.75">
      <c r="A97" s="92"/>
    </row>
    <row r="98" s="5" customFormat="1" ht="12.75">
      <c r="A98" s="92"/>
    </row>
    <row r="99" s="5" customFormat="1" ht="12.75">
      <c r="A99" s="92"/>
    </row>
    <row r="100" s="5" customFormat="1" ht="12.75">
      <c r="A100" s="92"/>
    </row>
    <row r="101" s="5" customFormat="1" ht="12.75">
      <c r="A101" s="92"/>
    </row>
    <row r="102" s="5" customFormat="1" ht="12.75">
      <c r="A102" s="92"/>
    </row>
    <row r="103" s="5" customFormat="1" ht="12.75">
      <c r="A103" s="92"/>
    </row>
    <row r="104" s="5" customFormat="1" ht="12.75">
      <c r="A104" s="92"/>
    </row>
    <row r="105" s="5" customFormat="1" ht="12.75">
      <c r="A105" s="92"/>
    </row>
    <row r="106" s="5" customFormat="1" ht="12.75">
      <c r="A106" s="92"/>
    </row>
    <row r="107" s="5" customFormat="1" ht="12.75">
      <c r="A107" s="92"/>
    </row>
    <row r="108" s="5" customFormat="1" ht="12.75">
      <c r="A108" s="92"/>
    </row>
    <row r="109" s="5" customFormat="1" ht="12.75">
      <c r="A109" s="92"/>
    </row>
    <row r="110" s="5" customFormat="1" ht="12.75">
      <c r="A110" s="92"/>
    </row>
    <row r="111" s="5" customFormat="1" ht="12.75">
      <c r="A111" s="92"/>
    </row>
    <row r="112" s="5" customFormat="1" ht="12.75">
      <c r="A112" s="92"/>
    </row>
    <row r="113" s="5" customFormat="1" ht="12.75">
      <c r="A113" s="92"/>
    </row>
    <row r="114" s="5" customFormat="1" ht="12.75">
      <c r="A114" s="92"/>
    </row>
    <row r="115" s="5" customFormat="1" ht="12.75">
      <c r="A115" s="92"/>
    </row>
    <row r="116" s="5" customFormat="1" ht="12.75">
      <c r="A116" s="92"/>
    </row>
    <row r="117" s="5" customFormat="1" ht="12.75">
      <c r="A117" s="92"/>
    </row>
    <row r="118" s="5" customFormat="1" ht="12.75">
      <c r="A118" s="92"/>
    </row>
    <row r="119" s="5" customFormat="1" ht="12.75">
      <c r="A119" s="92"/>
    </row>
    <row r="120" s="5" customFormat="1" ht="12.75">
      <c r="A120" s="92"/>
    </row>
    <row r="121" s="5" customFormat="1" ht="12.75">
      <c r="A121" s="92"/>
    </row>
    <row r="122" s="5" customFormat="1" ht="12.75">
      <c r="A122" s="92"/>
    </row>
    <row r="123" s="5" customFormat="1" ht="12.75">
      <c r="A123" s="92"/>
    </row>
    <row r="124" s="5" customFormat="1" ht="12.75">
      <c r="A124" s="92"/>
    </row>
    <row r="125" s="5" customFormat="1" ht="12.75">
      <c r="A125" s="92"/>
    </row>
    <row r="126" s="5" customFormat="1" ht="12.75">
      <c r="A126" s="92"/>
    </row>
    <row r="127" s="5" customFormat="1" ht="12.75">
      <c r="A127" s="92"/>
    </row>
    <row r="128" s="5" customFormat="1" ht="12.75">
      <c r="A128" s="92"/>
    </row>
    <row r="129" s="5" customFormat="1" ht="12.75">
      <c r="A129" s="92"/>
    </row>
    <row r="130" s="5" customFormat="1" ht="12.75">
      <c r="A130" s="92"/>
    </row>
    <row r="131" s="5" customFormat="1" ht="12.75">
      <c r="A131" s="92"/>
    </row>
    <row r="132" s="5" customFormat="1" ht="12.75">
      <c r="A132" s="92"/>
    </row>
    <row r="133" s="5" customFormat="1" ht="12.75">
      <c r="A133" s="92"/>
    </row>
    <row r="134" s="5" customFormat="1" ht="12.75">
      <c r="A134" s="92"/>
    </row>
    <row r="135" s="5" customFormat="1" ht="12.75">
      <c r="A135" s="92"/>
    </row>
    <row r="136" s="5" customFormat="1" ht="12.75">
      <c r="A136" s="92"/>
    </row>
    <row r="137" s="5" customFormat="1" ht="12.75">
      <c r="A137" s="92"/>
    </row>
    <row r="138" s="5" customFormat="1" ht="12.75">
      <c r="A138" s="92"/>
    </row>
    <row r="139" s="5" customFormat="1" ht="12.75">
      <c r="A139" s="92"/>
    </row>
    <row r="140" s="5" customFormat="1" ht="12.75">
      <c r="A140" s="92"/>
    </row>
    <row r="141" s="5" customFormat="1" ht="12.75">
      <c r="A141" s="92"/>
    </row>
    <row r="142" s="5" customFormat="1" ht="12.75">
      <c r="A142" s="92"/>
    </row>
    <row r="143" s="5" customFormat="1" ht="12.75">
      <c r="A143" s="92"/>
    </row>
    <row r="144" s="5" customFormat="1" ht="12.75">
      <c r="A144" s="92"/>
    </row>
    <row r="145" s="5" customFormat="1" ht="12.75">
      <c r="A145" s="92"/>
    </row>
    <row r="146" s="5" customFormat="1" ht="12.75">
      <c r="A146" s="92"/>
    </row>
    <row r="147" s="5" customFormat="1" ht="12.75">
      <c r="A147" s="92"/>
    </row>
    <row r="148" s="5" customFormat="1" ht="12.75">
      <c r="A148" s="92"/>
    </row>
    <row r="149" s="5" customFormat="1" ht="12.75">
      <c r="A149" s="92"/>
    </row>
    <row r="150" s="5" customFormat="1" ht="12.75">
      <c r="A150" s="92"/>
    </row>
    <row r="151" s="5" customFormat="1" ht="12.75">
      <c r="A151" s="92"/>
    </row>
    <row r="152" s="5" customFormat="1" ht="12.75">
      <c r="A152" s="92"/>
    </row>
    <row r="153" s="5" customFormat="1" ht="12.75">
      <c r="A153" s="92"/>
    </row>
    <row r="154" s="5" customFormat="1" ht="12.75">
      <c r="A154" s="92"/>
    </row>
    <row r="155" s="5" customFormat="1" ht="12.75">
      <c r="A155" s="92"/>
    </row>
    <row r="156" s="5" customFormat="1" ht="12.75">
      <c r="A156" s="92"/>
    </row>
    <row r="157" s="5" customFormat="1" ht="12.75">
      <c r="A157" s="92"/>
    </row>
    <row r="158" s="5" customFormat="1" ht="12.75">
      <c r="A158" s="92"/>
    </row>
    <row r="159" s="5" customFormat="1" ht="12.75">
      <c r="A159" s="92"/>
    </row>
    <row r="160" s="5" customFormat="1" ht="12.75">
      <c r="A160" s="92"/>
    </row>
    <row r="161" s="5" customFormat="1" ht="12.75">
      <c r="A161" s="92"/>
    </row>
    <row r="162" s="5" customFormat="1" ht="12.75">
      <c r="A162" s="92"/>
    </row>
    <row r="163" s="5" customFormat="1" ht="12.75">
      <c r="A163" s="92"/>
    </row>
    <row r="164" s="5" customFormat="1" ht="12.75">
      <c r="A164" s="92"/>
    </row>
    <row r="165" s="5" customFormat="1" ht="12.75">
      <c r="A165" s="92"/>
    </row>
    <row r="166" s="5" customFormat="1" ht="12.75">
      <c r="A166" s="92"/>
    </row>
    <row r="167" s="5" customFormat="1" ht="12.75">
      <c r="A167" s="92"/>
    </row>
    <row r="168" s="5" customFormat="1" ht="12.75">
      <c r="A168" s="92"/>
    </row>
    <row r="169" s="5" customFormat="1" ht="12.75">
      <c r="A169" s="92"/>
    </row>
    <row r="170" s="5" customFormat="1" ht="12.75">
      <c r="A170" s="92"/>
    </row>
    <row r="171" s="5" customFormat="1" ht="12.75">
      <c r="A171" s="92"/>
    </row>
    <row r="172" s="5" customFormat="1" ht="12.75">
      <c r="A172" s="92"/>
    </row>
    <row r="173" s="5" customFormat="1" ht="12.75">
      <c r="A173" s="92"/>
    </row>
    <row r="174" s="5" customFormat="1" ht="12.75">
      <c r="A174" s="92"/>
    </row>
    <row r="175" s="5" customFormat="1" ht="12.75">
      <c r="A175" s="92"/>
    </row>
    <row r="176" s="5" customFormat="1" ht="12.75">
      <c r="A176" s="92"/>
    </row>
    <row r="177" s="5" customFormat="1" ht="12.75">
      <c r="A177" s="92"/>
    </row>
    <row r="178" s="5" customFormat="1" ht="12.75">
      <c r="A178" s="92"/>
    </row>
    <row r="179" s="5" customFormat="1" ht="12.75">
      <c r="A179" s="92"/>
    </row>
    <row r="180" s="5" customFormat="1" ht="12.75">
      <c r="A180" s="92"/>
    </row>
    <row r="181" s="5" customFormat="1" ht="12.75">
      <c r="A181" s="92"/>
    </row>
    <row r="182" s="5" customFormat="1" ht="12.75">
      <c r="A182" s="92"/>
    </row>
    <row r="183" s="5" customFormat="1" ht="12.75">
      <c r="A183" s="92"/>
    </row>
    <row r="184" s="5" customFormat="1" ht="12.75">
      <c r="A184" s="92"/>
    </row>
    <row r="185" s="5" customFormat="1" ht="12.75">
      <c r="A185" s="92"/>
    </row>
    <row r="186" s="5" customFormat="1" ht="12.75">
      <c r="A186" s="92"/>
    </row>
    <row r="187" s="5" customFormat="1" ht="12.75">
      <c r="A187" s="92"/>
    </row>
    <row r="188" s="5" customFormat="1" ht="12.75">
      <c r="A188" s="92"/>
    </row>
    <row r="189" s="5" customFormat="1" ht="12.75">
      <c r="A189" s="92"/>
    </row>
    <row r="190" s="5" customFormat="1" ht="12.75">
      <c r="A190" s="92"/>
    </row>
    <row r="191" s="5" customFormat="1" ht="12.75">
      <c r="A191" s="92"/>
    </row>
    <row r="192" s="5" customFormat="1" ht="12.75">
      <c r="A192" s="92"/>
    </row>
    <row r="193" s="5" customFormat="1" ht="12.75">
      <c r="A193" s="92"/>
    </row>
    <row r="194" s="5" customFormat="1" ht="12.75">
      <c r="A194" s="92"/>
    </row>
    <row r="195" s="5" customFormat="1" ht="12.75">
      <c r="A195" s="92"/>
    </row>
    <row r="196" s="5" customFormat="1" ht="12.75">
      <c r="A196" s="92"/>
    </row>
    <row r="197" s="5" customFormat="1" ht="12.75">
      <c r="A197" s="92"/>
    </row>
    <row r="198" s="5" customFormat="1" ht="12.75">
      <c r="A198" s="92"/>
    </row>
    <row r="199" s="5" customFormat="1" ht="12.75">
      <c r="A199" s="92"/>
    </row>
    <row r="200" s="5" customFormat="1" ht="12.75">
      <c r="A200" s="92"/>
    </row>
    <row r="201" s="5" customFormat="1" ht="12.75">
      <c r="A201" s="92"/>
    </row>
    <row r="202" s="5" customFormat="1" ht="12.75">
      <c r="A202" s="92"/>
    </row>
    <row r="203" s="5" customFormat="1" ht="12.75">
      <c r="A203" s="92"/>
    </row>
    <row r="204" s="5" customFormat="1" ht="12.75">
      <c r="A204" s="92"/>
    </row>
    <row r="205" s="5" customFormat="1" ht="12.75">
      <c r="A205" s="92"/>
    </row>
    <row r="206" s="5" customFormat="1" ht="12.75">
      <c r="A206" s="92"/>
    </row>
    <row r="207" s="5" customFormat="1" ht="12.75">
      <c r="A207" s="92"/>
    </row>
    <row r="208" s="5" customFormat="1" ht="12.75">
      <c r="A208" s="92"/>
    </row>
    <row r="209" s="5" customFormat="1" ht="12.75">
      <c r="A209" s="92"/>
    </row>
    <row r="210" s="5" customFormat="1" ht="12.75">
      <c r="A210" s="92"/>
    </row>
    <row r="211" s="5" customFormat="1" ht="12.75">
      <c r="A211" s="92"/>
    </row>
    <row r="212" s="5" customFormat="1" ht="12.75">
      <c r="A212" s="92"/>
    </row>
    <row r="213" s="5" customFormat="1" ht="12.75">
      <c r="A213" s="92"/>
    </row>
  </sheetData>
  <sheetProtection/>
  <mergeCells count="3">
    <mergeCell ref="A2:C2"/>
    <mergeCell ref="A1:H1"/>
    <mergeCell ref="A3:C3"/>
  </mergeCells>
  <printOptions horizontalCentered="1"/>
  <pageMargins left="0.1968503937007874" right="0.1968503937007874" top="0.4330708661417323" bottom="0.4330708661417323" header="0.31496062992125984" footer="0.31496062992125984"/>
  <pageSetup firstPageNumber="4" useFirstPageNumber="1" horizontalDpi="600" verticalDpi="600" orientation="portrait" paperSize="9" scale="85" r:id="rId1"/>
  <headerFooter alignWithMargins="0">
    <oddFooter>&amp;R&amp;P</oddFooter>
  </headerFooter>
  <ignoredErrors>
    <ignoredError sqref="F5 F15:F17 E5:E7 E9:E12 E14: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886"/>
  <sheetViews>
    <sheetView tabSelected="1" view="pageBreakPreview" zoomScale="82" zoomScaleSheetLayoutView="82" workbookViewId="0" topLeftCell="A1">
      <selection activeCell="A143" sqref="A143:IV143"/>
    </sheetView>
  </sheetViews>
  <sheetFormatPr defaultColWidth="11.421875" defaultRowHeight="12.75"/>
  <cols>
    <col min="1" max="1" width="7.140625" style="92" customWidth="1"/>
    <col min="2" max="2" width="47.421875" style="5" customWidth="1"/>
    <col min="3" max="3" width="14.421875" style="43" customWidth="1"/>
    <col min="4" max="4" width="13.28125" style="45" customWidth="1"/>
    <col min="5" max="5" width="8.00390625" style="45" customWidth="1"/>
  </cols>
  <sheetData>
    <row r="1" spans="1:5" ht="34.5" customHeight="1">
      <c r="A1" s="266" t="s">
        <v>83</v>
      </c>
      <c r="B1" s="266"/>
      <c r="C1" s="266"/>
      <c r="D1" s="262"/>
      <c r="E1" s="262"/>
    </row>
    <row r="2" spans="1:5" s="76" customFormat="1" ht="27" customHeight="1">
      <c r="A2" s="267" t="s">
        <v>158</v>
      </c>
      <c r="B2" s="268"/>
      <c r="C2" s="97" t="s">
        <v>163</v>
      </c>
      <c r="D2" s="97" t="s">
        <v>165</v>
      </c>
      <c r="E2" s="125" t="s">
        <v>154</v>
      </c>
    </row>
    <row r="3" spans="1:5" s="76" customFormat="1" ht="12.75" customHeight="1">
      <c r="A3" s="263">
        <v>1</v>
      </c>
      <c r="B3" s="264"/>
      <c r="C3" s="177">
        <v>2</v>
      </c>
      <c r="D3" s="183">
        <v>3</v>
      </c>
      <c r="E3" s="181" t="s">
        <v>157</v>
      </c>
    </row>
    <row r="4" spans="1:5" s="81" customFormat="1" ht="13.5" customHeight="1" hidden="1">
      <c r="A4" s="79"/>
      <c r="B4" s="80"/>
      <c r="C4" s="82">
        <f>'rashodi-opći dio'!E4+'rashodi-opći dio'!E54+'račun financiranja'!E10</f>
        <v>1091724000</v>
      </c>
      <c r="D4" s="82">
        <f>'rashodi-opći dio'!F4+'rashodi-opći dio'!F54+'račun financiranja'!F10</f>
        <v>992976929.2800001</v>
      </c>
      <c r="E4" s="82"/>
    </row>
    <row r="5" spans="1:5" ht="30" customHeight="1">
      <c r="A5" s="98" t="s">
        <v>137</v>
      </c>
      <c r="B5" s="207" t="s">
        <v>85</v>
      </c>
      <c r="C5" s="44">
        <f>C6+C91+C159+C232</f>
        <v>1091724000</v>
      </c>
      <c r="D5" s="44">
        <f>D6+D91+D159+D232</f>
        <v>992976929.2799999</v>
      </c>
      <c r="E5" s="70">
        <f>D5/C5*100</f>
        <v>90.95494184244369</v>
      </c>
    </row>
    <row r="6" spans="1:5" ht="24" customHeight="1">
      <c r="A6" s="52"/>
      <c r="B6" s="209" t="s">
        <v>107</v>
      </c>
      <c r="C6" s="44">
        <f>C7+C74</f>
        <v>1085745377</v>
      </c>
      <c r="D6" s="44">
        <f>D7+D74</f>
        <v>690724091.4599999</v>
      </c>
      <c r="E6" s="70">
        <f aca="true" t="shared" si="0" ref="E6:E66">D6/C6*100</f>
        <v>63.617502417419914</v>
      </c>
    </row>
    <row r="7" spans="1:5" ht="23.25" customHeight="1">
      <c r="A7" s="50">
        <v>100</v>
      </c>
      <c r="B7" s="49" t="s">
        <v>94</v>
      </c>
      <c r="C7" s="44">
        <f>C9+C57+C66</f>
        <v>5770377</v>
      </c>
      <c r="D7" s="44">
        <f>D9+D57+D66</f>
        <v>9877591.41</v>
      </c>
      <c r="E7" s="70">
        <f t="shared" si="0"/>
        <v>171.17757487942296</v>
      </c>
    </row>
    <row r="8" spans="4:5" ht="12.75">
      <c r="D8" s="43"/>
      <c r="E8" s="70"/>
    </row>
    <row r="9" spans="1:7" ht="12.75" customHeight="1">
      <c r="A9" s="99" t="s">
        <v>75</v>
      </c>
      <c r="B9" s="34" t="s">
        <v>95</v>
      </c>
      <c r="C9" s="44">
        <f>C10</f>
        <v>5667877</v>
      </c>
      <c r="D9" s="44">
        <f>D10</f>
        <v>9849031.32</v>
      </c>
      <c r="E9" s="70">
        <f t="shared" si="0"/>
        <v>173.7693199764215</v>
      </c>
      <c r="G9" s="71"/>
    </row>
    <row r="10" spans="1:5" s="59" customFormat="1" ht="14.25" customHeight="1" hidden="1">
      <c r="A10" s="99">
        <v>3</v>
      </c>
      <c r="B10" s="105" t="s">
        <v>88</v>
      </c>
      <c r="C10" s="44">
        <f>C11+C19+C45+C50+C53</f>
        <v>5667877</v>
      </c>
      <c r="D10" s="44">
        <f>D11+D19+D45+D50+D53</f>
        <v>9849031.32</v>
      </c>
      <c r="E10" s="70">
        <f t="shared" si="0"/>
        <v>173.7693199764215</v>
      </c>
    </row>
    <row r="11" spans="1:5" s="59" customFormat="1" ht="14.25" customHeight="1">
      <c r="A11" s="99">
        <v>31</v>
      </c>
      <c r="B11" s="106" t="s">
        <v>50</v>
      </c>
      <c r="C11" s="44">
        <f>C12+C14+C16</f>
        <v>1810600</v>
      </c>
      <c r="D11" s="44">
        <f>D12+D14+D16</f>
        <v>2661757.07</v>
      </c>
      <c r="E11" s="70">
        <f t="shared" si="0"/>
        <v>147.00966917044073</v>
      </c>
    </row>
    <row r="12" spans="1:5" s="78" customFormat="1" ht="14.25" customHeight="1">
      <c r="A12" s="99">
        <v>311</v>
      </c>
      <c r="B12" s="36" t="s">
        <v>136</v>
      </c>
      <c r="C12" s="44">
        <f>C13</f>
        <v>1520000</v>
      </c>
      <c r="D12" s="44">
        <f>D13</f>
        <v>2085718.34</v>
      </c>
      <c r="E12" s="70">
        <f t="shared" si="0"/>
        <v>137.21831184210527</v>
      </c>
    </row>
    <row r="13" spans="1:10" s="58" customFormat="1" ht="12.75" customHeight="1">
      <c r="A13" s="93">
        <v>3111</v>
      </c>
      <c r="B13" s="93" t="s">
        <v>52</v>
      </c>
      <c r="C13" s="213">
        <v>1520000</v>
      </c>
      <c r="D13" s="64">
        <v>2085718.34</v>
      </c>
      <c r="E13" s="240">
        <f t="shared" si="0"/>
        <v>137.21831184210527</v>
      </c>
      <c r="G13" s="127"/>
      <c r="H13" s="127"/>
      <c r="I13" s="127"/>
      <c r="J13" s="127"/>
    </row>
    <row r="14" spans="1:10" s="78" customFormat="1" ht="12.75" customHeight="1">
      <c r="A14" s="106">
        <v>312</v>
      </c>
      <c r="B14" s="99" t="s">
        <v>53</v>
      </c>
      <c r="C14" s="44">
        <f>C15</f>
        <v>36000</v>
      </c>
      <c r="D14" s="63">
        <f>D15</f>
        <v>210598.85000000003</v>
      </c>
      <c r="E14" s="70">
        <f t="shared" si="0"/>
        <v>584.9968055555556</v>
      </c>
      <c r="G14" s="131"/>
      <c r="H14" s="131"/>
      <c r="I14" s="131"/>
      <c r="J14" s="127"/>
    </row>
    <row r="15" spans="1:10" s="58" customFormat="1" ht="12.75" customHeight="1">
      <c r="A15" s="93">
        <v>3121</v>
      </c>
      <c r="B15" s="93" t="s">
        <v>53</v>
      </c>
      <c r="C15" s="213">
        <v>36000</v>
      </c>
      <c r="D15" s="64">
        <v>210598.85000000003</v>
      </c>
      <c r="E15" s="240">
        <f t="shared" si="0"/>
        <v>584.9968055555556</v>
      </c>
      <c r="G15" s="127"/>
      <c r="H15" s="127"/>
      <c r="I15" s="127"/>
      <c r="J15" s="127"/>
    </row>
    <row r="16" spans="1:10" s="78" customFormat="1" ht="12.75" customHeight="1">
      <c r="A16" s="106">
        <v>313</v>
      </c>
      <c r="B16" s="99" t="s">
        <v>54</v>
      </c>
      <c r="C16" s="44">
        <f>C17+C18</f>
        <v>254600</v>
      </c>
      <c r="D16" s="63">
        <f>D17+D18</f>
        <v>365439.88</v>
      </c>
      <c r="E16" s="70">
        <f t="shared" si="0"/>
        <v>143.53490966221526</v>
      </c>
      <c r="G16" s="131"/>
      <c r="H16" s="131"/>
      <c r="I16" s="131"/>
      <c r="J16" s="127"/>
    </row>
    <row r="17" spans="1:10" ht="12.75" customHeight="1">
      <c r="A17" s="93">
        <v>3132</v>
      </c>
      <c r="B17" s="93" t="s">
        <v>118</v>
      </c>
      <c r="C17" s="213">
        <v>235600</v>
      </c>
      <c r="D17" s="64">
        <v>329320.9</v>
      </c>
      <c r="E17" s="240">
        <f t="shared" si="0"/>
        <v>139.7796689303905</v>
      </c>
      <c r="G17" s="71"/>
      <c r="H17" s="71"/>
      <c r="I17" s="71"/>
      <c r="J17" s="127"/>
    </row>
    <row r="18" spans="1:10" ht="12.75" customHeight="1">
      <c r="A18" s="93">
        <v>3133</v>
      </c>
      <c r="B18" s="93" t="s">
        <v>119</v>
      </c>
      <c r="C18" s="213">
        <v>19000</v>
      </c>
      <c r="D18" s="64">
        <v>36118.98</v>
      </c>
      <c r="E18" s="240">
        <f t="shared" si="0"/>
        <v>190.09989473684212</v>
      </c>
      <c r="G18" s="71"/>
      <c r="H18" s="71"/>
      <c r="I18" s="71"/>
      <c r="J18" s="127"/>
    </row>
    <row r="19" spans="1:10" s="59" customFormat="1" ht="12.75" customHeight="1">
      <c r="A19" s="106">
        <v>32</v>
      </c>
      <c r="B19" s="51" t="s">
        <v>3</v>
      </c>
      <c r="C19" s="44">
        <f>C20+C24+C28+C37+C39</f>
        <v>1451397</v>
      </c>
      <c r="D19" s="63">
        <f>D20+D24+D28+D37+D39</f>
        <v>1028986.13</v>
      </c>
      <c r="E19" s="70">
        <f t="shared" si="0"/>
        <v>70.89625581422588</v>
      </c>
      <c r="G19" s="132"/>
      <c r="H19" s="132"/>
      <c r="I19" s="132"/>
      <c r="J19" s="127"/>
    </row>
    <row r="20" spans="1:10" s="78" customFormat="1" ht="12.75" customHeight="1">
      <c r="A20" s="106">
        <v>321</v>
      </c>
      <c r="B20" s="51" t="s">
        <v>7</v>
      </c>
      <c r="C20" s="44">
        <f>C21+C22+C23</f>
        <v>181800</v>
      </c>
      <c r="D20" s="63">
        <f>D21+D22+D23</f>
        <v>155418.06</v>
      </c>
      <c r="E20" s="70">
        <f t="shared" si="0"/>
        <v>85.48848184818482</v>
      </c>
      <c r="G20" s="131"/>
      <c r="H20" s="131"/>
      <c r="I20" s="131"/>
      <c r="J20" s="127"/>
    </row>
    <row r="21" spans="1:10" s="58" customFormat="1" ht="12.75" customHeight="1">
      <c r="A21" s="93">
        <v>3211</v>
      </c>
      <c r="B21" s="107" t="s">
        <v>55</v>
      </c>
      <c r="C21" s="213">
        <v>101000</v>
      </c>
      <c r="D21" s="64">
        <v>80224.81</v>
      </c>
      <c r="E21" s="240">
        <f t="shared" si="0"/>
        <v>79.43050495049505</v>
      </c>
      <c r="G21" s="127"/>
      <c r="H21" s="127"/>
      <c r="I21" s="127"/>
      <c r="J21" s="127"/>
    </row>
    <row r="22" spans="1:10" s="58" customFormat="1" ht="12.75" customHeight="1">
      <c r="A22" s="93">
        <v>3212</v>
      </c>
      <c r="B22" s="107" t="s">
        <v>56</v>
      </c>
      <c r="C22" s="213">
        <v>50500</v>
      </c>
      <c r="D22" s="64">
        <v>42217.5</v>
      </c>
      <c r="E22" s="240">
        <f t="shared" si="0"/>
        <v>83.5990099009901</v>
      </c>
      <c r="G22" s="127"/>
      <c r="H22" s="127"/>
      <c r="I22" s="127"/>
      <c r="J22" s="127"/>
    </row>
    <row r="23" spans="1:10" s="58" customFormat="1" ht="12.75" customHeight="1">
      <c r="A23" s="110" t="s">
        <v>5</v>
      </c>
      <c r="B23" s="108" t="s">
        <v>6</v>
      </c>
      <c r="C23" s="213">
        <v>30300</v>
      </c>
      <c r="D23" s="64">
        <v>32975.75</v>
      </c>
      <c r="E23" s="240">
        <f t="shared" si="0"/>
        <v>108.83085808580859</v>
      </c>
      <c r="J23" s="127"/>
    </row>
    <row r="24" spans="1:5" s="78" customFormat="1" ht="12.75" customHeight="1">
      <c r="A24" s="91">
        <v>322</v>
      </c>
      <c r="B24" s="109" t="s">
        <v>57</v>
      </c>
      <c r="C24" s="44">
        <f>C25+C26+C27</f>
        <v>176750</v>
      </c>
      <c r="D24" s="44">
        <f>D25+D26+D27</f>
        <v>113227.32999999999</v>
      </c>
      <c r="E24" s="70">
        <f t="shared" si="0"/>
        <v>64.06072418670438</v>
      </c>
    </row>
    <row r="25" spans="1:5" s="58" customFormat="1" ht="12.75" customHeight="1">
      <c r="A25" s="115">
        <v>3221</v>
      </c>
      <c r="B25" s="93" t="s">
        <v>58</v>
      </c>
      <c r="C25" s="213">
        <v>40400</v>
      </c>
      <c r="D25" s="43">
        <v>60056.939999999995</v>
      </c>
      <c r="E25" s="240">
        <f t="shared" si="0"/>
        <v>148.6557920792079</v>
      </c>
    </row>
    <row r="26" spans="1:5" s="58" customFormat="1" ht="12.75" customHeight="1">
      <c r="A26" s="110">
        <v>3223</v>
      </c>
      <c r="B26" s="108" t="s">
        <v>59</v>
      </c>
      <c r="C26" s="213">
        <v>126250</v>
      </c>
      <c r="D26" s="43">
        <v>41664.28999999999</v>
      </c>
      <c r="E26" s="240">
        <f t="shared" si="0"/>
        <v>33.00141782178218</v>
      </c>
    </row>
    <row r="27" spans="1:5" s="58" customFormat="1" ht="12.75" customHeight="1">
      <c r="A27" s="110">
        <v>3225</v>
      </c>
      <c r="B27" s="108" t="s">
        <v>9</v>
      </c>
      <c r="C27" s="213">
        <v>10100</v>
      </c>
      <c r="D27" s="43">
        <v>11506.1</v>
      </c>
      <c r="E27" s="240">
        <f t="shared" si="0"/>
        <v>113.92178217821782</v>
      </c>
    </row>
    <row r="28" spans="1:5" s="78" customFormat="1" ht="12.75" customHeight="1">
      <c r="A28" s="91">
        <v>323</v>
      </c>
      <c r="B28" s="109" t="s">
        <v>10</v>
      </c>
      <c r="C28" s="3">
        <f>C29+C30+C31+C32+C33+C34+C35+C36</f>
        <v>748900</v>
      </c>
      <c r="D28" s="3">
        <f>D29+D30+D31+D32+D33+D34+D35+D36</f>
        <v>672027.64</v>
      </c>
      <c r="E28" s="70">
        <f t="shared" si="0"/>
        <v>89.73529710241688</v>
      </c>
    </row>
    <row r="29" spans="1:5" s="58" customFormat="1" ht="12.75" customHeight="1">
      <c r="A29" s="115">
        <v>3231</v>
      </c>
      <c r="B29" s="93" t="s">
        <v>60</v>
      </c>
      <c r="C29" s="213">
        <v>65650</v>
      </c>
      <c r="D29" s="43">
        <v>70193.11</v>
      </c>
      <c r="E29" s="240">
        <f t="shared" si="0"/>
        <v>106.92019801980197</v>
      </c>
    </row>
    <row r="30" spans="1:5" s="66" customFormat="1" ht="12.75" customHeight="1">
      <c r="A30" s="110">
        <v>3232</v>
      </c>
      <c r="B30" s="108" t="s">
        <v>113</v>
      </c>
      <c r="C30" s="213">
        <v>30300</v>
      </c>
      <c r="D30" s="43">
        <v>22606.04</v>
      </c>
      <c r="E30" s="240">
        <f t="shared" si="0"/>
        <v>74.60739273927392</v>
      </c>
    </row>
    <row r="31" spans="1:5" s="66" customFormat="1" ht="12.75" customHeight="1">
      <c r="A31" s="110">
        <v>3233</v>
      </c>
      <c r="B31" s="108" t="s">
        <v>116</v>
      </c>
      <c r="C31" s="213">
        <v>20200</v>
      </c>
      <c r="D31" s="64">
        <v>86779.38</v>
      </c>
      <c r="E31" s="240">
        <f t="shared" si="0"/>
        <v>429.6008910891089</v>
      </c>
    </row>
    <row r="32" spans="1:5" s="66" customFormat="1" ht="12.75" customHeight="1">
      <c r="A32" s="110">
        <v>3234</v>
      </c>
      <c r="B32" s="108" t="s">
        <v>61</v>
      </c>
      <c r="C32" s="213">
        <v>222200</v>
      </c>
      <c r="D32" s="62">
        <v>65971.92</v>
      </c>
      <c r="E32" s="240">
        <f t="shared" si="0"/>
        <v>29.69033303330333</v>
      </c>
    </row>
    <row r="33" spans="1:5" s="66" customFormat="1" ht="12.75" customHeight="1">
      <c r="A33" s="110">
        <v>3235</v>
      </c>
      <c r="B33" s="107" t="s">
        <v>62</v>
      </c>
      <c r="C33" s="213">
        <v>25250</v>
      </c>
      <c r="D33" s="43">
        <v>23022.95</v>
      </c>
      <c r="E33" s="240">
        <f t="shared" si="0"/>
        <v>91.18</v>
      </c>
    </row>
    <row r="34" spans="1:5" s="66" customFormat="1" ht="12.75" customHeight="1">
      <c r="A34" s="102">
        <v>3237</v>
      </c>
      <c r="B34" s="110" t="s">
        <v>12</v>
      </c>
      <c r="C34" s="213">
        <v>153000</v>
      </c>
      <c r="D34" s="64">
        <v>187485.89</v>
      </c>
      <c r="E34" s="240">
        <f t="shared" si="0"/>
        <v>122.53979738562093</v>
      </c>
    </row>
    <row r="35" spans="1:5" s="66" customFormat="1" ht="12.75" customHeight="1">
      <c r="A35" s="102">
        <v>3238</v>
      </c>
      <c r="B35" s="110" t="s">
        <v>13</v>
      </c>
      <c r="C35" s="213">
        <v>131300</v>
      </c>
      <c r="D35" s="64">
        <v>134230.5</v>
      </c>
      <c r="E35" s="240">
        <f t="shared" si="0"/>
        <v>102.23191165270373</v>
      </c>
    </row>
    <row r="36" spans="1:5" s="66" customFormat="1" ht="12.75" customHeight="1">
      <c r="A36" s="102">
        <v>3239</v>
      </c>
      <c r="B36" s="110" t="s">
        <v>63</v>
      </c>
      <c r="C36" s="213">
        <v>101000</v>
      </c>
      <c r="D36" s="43">
        <v>81737.84999999999</v>
      </c>
      <c r="E36" s="240">
        <f t="shared" si="0"/>
        <v>80.92856435643564</v>
      </c>
    </row>
    <row r="37" spans="1:5" s="39" customFormat="1" ht="12.75" customHeight="1" hidden="1">
      <c r="A37" s="96">
        <v>324</v>
      </c>
      <c r="B37" s="130" t="s">
        <v>145</v>
      </c>
      <c r="C37" s="44">
        <f>C38</f>
        <v>0</v>
      </c>
      <c r="D37" s="44">
        <f>D38</f>
        <v>0</v>
      </c>
      <c r="E37" s="70" t="e">
        <f t="shared" si="0"/>
        <v>#DIV/0!</v>
      </c>
    </row>
    <row r="38" spans="1:5" s="45" customFormat="1" ht="12.75" customHeight="1" hidden="1">
      <c r="A38" s="128">
        <v>3241</v>
      </c>
      <c r="B38" s="129" t="s">
        <v>145</v>
      </c>
      <c r="C38" s="43">
        <v>0</v>
      </c>
      <c r="D38" s="43">
        <v>0</v>
      </c>
      <c r="E38" s="70" t="e">
        <f t="shared" si="0"/>
        <v>#DIV/0!</v>
      </c>
    </row>
    <row r="39" spans="1:5" s="78" customFormat="1" ht="12.75" customHeight="1">
      <c r="A39" s="106">
        <v>329</v>
      </c>
      <c r="B39" s="106" t="s">
        <v>64</v>
      </c>
      <c r="C39" s="3">
        <f>C40+C41+C42+C43+C44</f>
        <v>343947</v>
      </c>
      <c r="D39" s="44">
        <f>D40+D41+D42+D43+D44</f>
        <v>88313.1</v>
      </c>
      <c r="E39" s="70">
        <f t="shared" si="0"/>
        <v>25.676368742858642</v>
      </c>
    </row>
    <row r="40" spans="1:5" ht="12.75" customHeight="1">
      <c r="A40" s="102">
        <v>3292</v>
      </c>
      <c r="B40" s="102" t="s">
        <v>114</v>
      </c>
      <c r="C40" s="213">
        <v>5900</v>
      </c>
      <c r="D40" s="64">
        <v>4807.1</v>
      </c>
      <c r="E40" s="240">
        <f t="shared" si="0"/>
        <v>81.47627118644068</v>
      </c>
    </row>
    <row r="41" spans="1:5" ht="12.75" customHeight="1">
      <c r="A41" s="102">
        <v>3293</v>
      </c>
      <c r="B41" s="102" t="s">
        <v>66</v>
      </c>
      <c r="C41" s="213">
        <v>25250</v>
      </c>
      <c r="D41" s="43">
        <v>17803.99</v>
      </c>
      <c r="E41" s="240">
        <f t="shared" si="0"/>
        <v>70.51085148514852</v>
      </c>
    </row>
    <row r="42" spans="1:5" ht="12.75" customHeight="1">
      <c r="A42" s="102">
        <v>3294</v>
      </c>
      <c r="B42" s="102" t="s">
        <v>122</v>
      </c>
      <c r="C42" s="213">
        <v>292597</v>
      </c>
      <c r="D42" s="43">
        <v>58128.51</v>
      </c>
      <c r="E42" s="240">
        <f t="shared" si="0"/>
        <v>19.866406695899137</v>
      </c>
    </row>
    <row r="43" spans="1:5" ht="12.75" customHeight="1">
      <c r="A43" s="102">
        <v>3295</v>
      </c>
      <c r="B43" s="102" t="s">
        <v>121</v>
      </c>
      <c r="C43" s="213">
        <v>20200</v>
      </c>
      <c r="D43" s="43">
        <v>560.25</v>
      </c>
      <c r="E43" s="240">
        <f t="shared" si="0"/>
        <v>2.7735148514851486</v>
      </c>
    </row>
    <row r="44" spans="1:5" ht="12.75" customHeight="1">
      <c r="A44" s="102">
        <v>3299</v>
      </c>
      <c r="B44" s="102" t="s">
        <v>166</v>
      </c>
      <c r="C44" s="213">
        <v>0</v>
      </c>
      <c r="D44" s="43">
        <v>7013.25</v>
      </c>
      <c r="E44" s="70"/>
    </row>
    <row r="45" spans="1:5" s="59" customFormat="1" ht="12.75" customHeight="1">
      <c r="A45" s="99">
        <v>34</v>
      </c>
      <c r="B45" s="51" t="s">
        <v>14</v>
      </c>
      <c r="C45" s="63">
        <f>C46</f>
        <v>35880</v>
      </c>
      <c r="D45" s="63">
        <f>D46</f>
        <v>95995.13</v>
      </c>
      <c r="E45" s="70">
        <f t="shared" si="0"/>
        <v>267.5449554069119</v>
      </c>
    </row>
    <row r="46" spans="1:5" s="78" customFormat="1" ht="12.75" customHeight="1">
      <c r="A46" s="99">
        <v>343</v>
      </c>
      <c r="B46" s="106" t="s">
        <v>71</v>
      </c>
      <c r="C46" s="44">
        <f>C47+C48+C49</f>
        <v>35880</v>
      </c>
      <c r="D46" s="44">
        <f>D47+D48+D49</f>
        <v>95995.13</v>
      </c>
      <c r="E46" s="70">
        <f t="shared" si="0"/>
        <v>267.5449554069119</v>
      </c>
    </row>
    <row r="47" spans="1:5" ht="12.75" customHeight="1">
      <c r="A47" s="116">
        <v>3431</v>
      </c>
      <c r="B47" s="111" t="s">
        <v>72</v>
      </c>
      <c r="C47" s="213">
        <v>27680</v>
      </c>
      <c r="D47" s="64">
        <v>8789.630000000001</v>
      </c>
      <c r="E47" s="240">
        <f t="shared" si="0"/>
        <v>31.7544436416185</v>
      </c>
    </row>
    <row r="48" spans="1:5" ht="12.75" customHeight="1">
      <c r="A48" s="116">
        <v>3432</v>
      </c>
      <c r="B48" s="111" t="s">
        <v>120</v>
      </c>
      <c r="C48" s="213"/>
      <c r="D48" s="64">
        <v>87028.77</v>
      </c>
      <c r="E48" s="240"/>
    </row>
    <row r="49" spans="1:5" ht="12.75" customHeight="1">
      <c r="A49" s="116">
        <v>3433</v>
      </c>
      <c r="B49" s="111" t="s">
        <v>73</v>
      </c>
      <c r="C49" s="213">
        <v>8200</v>
      </c>
      <c r="D49" s="43">
        <v>176.73</v>
      </c>
      <c r="E49" s="240">
        <f t="shared" si="0"/>
        <v>2.1552439024390244</v>
      </c>
    </row>
    <row r="50" spans="1:5" s="78" customFormat="1" ht="24" customHeight="1">
      <c r="A50" s="104">
        <v>37</v>
      </c>
      <c r="B50" s="112" t="s">
        <v>134</v>
      </c>
      <c r="C50" s="44">
        <f>C51</f>
        <v>0</v>
      </c>
      <c r="D50" s="44">
        <f>D51</f>
        <v>10951.2</v>
      </c>
      <c r="E50" s="241" t="s">
        <v>146</v>
      </c>
    </row>
    <row r="51" spans="1:5" s="78" customFormat="1" ht="12.75" customHeight="1">
      <c r="A51" s="50">
        <v>372</v>
      </c>
      <c r="B51" s="112" t="s">
        <v>133</v>
      </c>
      <c r="C51" s="44">
        <f>C52</f>
        <v>0</v>
      </c>
      <c r="D51" s="44">
        <f>D52</f>
        <v>10951.2</v>
      </c>
      <c r="E51" s="241" t="s">
        <v>146</v>
      </c>
    </row>
    <row r="52" spans="1:5" ht="12.75" customHeight="1">
      <c r="A52" s="116">
        <v>3721</v>
      </c>
      <c r="B52" s="111" t="s">
        <v>132</v>
      </c>
      <c r="C52" s="213">
        <v>0</v>
      </c>
      <c r="D52" s="43">
        <v>10951.2</v>
      </c>
      <c r="E52" s="70"/>
    </row>
    <row r="53" spans="1:5" s="78" customFormat="1" ht="12.75" customHeight="1">
      <c r="A53" s="50">
        <v>38</v>
      </c>
      <c r="B53" s="113" t="s">
        <v>108</v>
      </c>
      <c r="C53" s="44">
        <f>C54</f>
        <v>2370000</v>
      </c>
      <c r="D53" s="44">
        <f>D54</f>
        <v>6051341.79</v>
      </c>
      <c r="E53" s="70">
        <f t="shared" si="0"/>
        <v>255.33087721518987</v>
      </c>
    </row>
    <row r="54" spans="1:5" s="78" customFormat="1" ht="12.75" customHeight="1">
      <c r="A54" s="50">
        <v>383</v>
      </c>
      <c r="B54" s="112" t="s">
        <v>129</v>
      </c>
      <c r="C54" s="3">
        <f>C55</f>
        <v>2370000</v>
      </c>
      <c r="D54" s="3">
        <f>D55</f>
        <v>6051341.79</v>
      </c>
      <c r="E54" s="70">
        <f t="shared" si="0"/>
        <v>255.33087721518987</v>
      </c>
    </row>
    <row r="55" spans="1:5" s="58" customFormat="1" ht="12.75" customHeight="1">
      <c r="A55" s="116">
        <v>3831</v>
      </c>
      <c r="B55" s="111" t="s">
        <v>143</v>
      </c>
      <c r="C55" s="213">
        <v>2370000</v>
      </c>
      <c r="D55" s="64">
        <v>6051341.79</v>
      </c>
      <c r="E55" s="240">
        <f t="shared" si="0"/>
        <v>255.33087721518987</v>
      </c>
    </row>
    <row r="56" spans="1:5" ht="12.75">
      <c r="A56" s="110"/>
      <c r="B56" s="110"/>
      <c r="D56" s="43"/>
      <c r="E56" s="70"/>
    </row>
    <row r="57" spans="1:7" ht="12.75" customHeight="1">
      <c r="A57" s="106" t="s">
        <v>76</v>
      </c>
      <c r="B57" s="106" t="s">
        <v>96</v>
      </c>
      <c r="C57" s="63">
        <f aca="true" t="shared" si="1" ref="C57:D59">C58</f>
        <v>97500</v>
      </c>
      <c r="D57" s="63">
        <f t="shared" si="1"/>
        <v>16456.559999999998</v>
      </c>
      <c r="E57" s="70">
        <f t="shared" si="0"/>
        <v>16.878523076923074</v>
      </c>
      <c r="G57" s="71"/>
    </row>
    <row r="58" spans="1:5" ht="14.25" customHeight="1" hidden="1">
      <c r="A58" s="106">
        <v>4</v>
      </c>
      <c r="B58" s="53" t="s">
        <v>103</v>
      </c>
      <c r="C58" s="63">
        <f t="shared" si="1"/>
        <v>97500</v>
      </c>
      <c r="D58" s="63">
        <f t="shared" si="1"/>
        <v>16456.559999999998</v>
      </c>
      <c r="E58" s="70">
        <f t="shared" si="0"/>
        <v>16.878523076923074</v>
      </c>
    </row>
    <row r="59" spans="1:5" ht="14.25" customHeight="1">
      <c r="A59" s="106">
        <v>42</v>
      </c>
      <c r="B59" s="109" t="s">
        <v>15</v>
      </c>
      <c r="C59" s="63">
        <f t="shared" si="1"/>
        <v>97500</v>
      </c>
      <c r="D59" s="63">
        <f t="shared" si="1"/>
        <v>16456.559999999998</v>
      </c>
      <c r="E59" s="70">
        <f t="shared" si="0"/>
        <v>16.878523076923074</v>
      </c>
    </row>
    <row r="60" spans="1:5" s="78" customFormat="1" ht="14.25" customHeight="1">
      <c r="A60" s="106">
        <v>422</v>
      </c>
      <c r="B60" s="51" t="s">
        <v>20</v>
      </c>
      <c r="C60" s="44">
        <f>C61+C62+C63</f>
        <v>97500</v>
      </c>
      <c r="D60" s="44">
        <f>D61+D62+D63</f>
        <v>16456.559999999998</v>
      </c>
      <c r="E60" s="70">
        <f t="shared" si="0"/>
        <v>16.878523076923074</v>
      </c>
    </row>
    <row r="61" spans="1:5" ht="12.75" customHeight="1">
      <c r="A61" s="14" t="s">
        <v>16</v>
      </c>
      <c r="B61" s="15" t="s">
        <v>17</v>
      </c>
      <c r="C61" s="213">
        <v>75000</v>
      </c>
      <c r="D61" s="64">
        <v>10516.56</v>
      </c>
      <c r="E61" s="240">
        <f t="shared" si="0"/>
        <v>14.02208</v>
      </c>
    </row>
    <row r="62" spans="1:5" ht="12.75" customHeight="1">
      <c r="A62" s="14">
        <v>4222</v>
      </c>
      <c r="B62" s="61" t="s">
        <v>19</v>
      </c>
      <c r="C62" s="213">
        <v>7500</v>
      </c>
      <c r="D62" s="43">
        <v>5940</v>
      </c>
      <c r="E62" s="240">
        <f t="shared" si="0"/>
        <v>79.2</v>
      </c>
    </row>
    <row r="63" spans="1:5" ht="12.75" customHeight="1" hidden="1">
      <c r="A63" s="14">
        <v>4223</v>
      </c>
      <c r="B63" s="61" t="s">
        <v>49</v>
      </c>
      <c r="C63" s="213">
        <v>15000</v>
      </c>
      <c r="D63" s="43">
        <v>0</v>
      </c>
      <c r="E63" s="70">
        <f t="shared" si="0"/>
        <v>0</v>
      </c>
    </row>
    <row r="64" spans="1:5" ht="12" customHeight="1">
      <c r="A64" s="14"/>
      <c r="B64" s="61"/>
      <c r="D64" s="43"/>
      <c r="E64" s="70"/>
    </row>
    <row r="65" spans="1:5" s="78" customFormat="1" ht="14.25" customHeight="1">
      <c r="A65" s="100" t="s">
        <v>77</v>
      </c>
      <c r="B65" s="77" t="s">
        <v>125</v>
      </c>
      <c r="C65" s="44">
        <f>C66</f>
        <v>5000</v>
      </c>
      <c r="D65" s="44">
        <f>D66</f>
        <v>12103.529999999999</v>
      </c>
      <c r="E65" s="70">
        <f t="shared" si="0"/>
        <v>242.07059999999996</v>
      </c>
    </row>
    <row r="66" spans="1:5" s="78" customFormat="1" ht="14.25" customHeight="1" hidden="1">
      <c r="A66" s="100">
        <v>4</v>
      </c>
      <c r="B66" s="53" t="s">
        <v>103</v>
      </c>
      <c r="C66" s="44">
        <f>C67+C70</f>
        <v>5000</v>
      </c>
      <c r="D66" s="44">
        <f>D67+D70</f>
        <v>12103.529999999999</v>
      </c>
      <c r="E66" s="70">
        <f t="shared" si="0"/>
        <v>242.07059999999996</v>
      </c>
    </row>
    <row r="67" spans="1:5" s="78" customFormat="1" ht="14.25" customHeight="1">
      <c r="A67" s="100">
        <v>41</v>
      </c>
      <c r="B67" s="53" t="s">
        <v>139</v>
      </c>
      <c r="C67" s="44">
        <f>C68</f>
        <v>0</v>
      </c>
      <c r="D67" s="44">
        <f>D68</f>
        <v>11991.029999999999</v>
      </c>
      <c r="E67" s="70"/>
    </row>
    <row r="68" spans="1:5" s="78" customFormat="1" ht="14.25" customHeight="1">
      <c r="A68" s="100">
        <v>412</v>
      </c>
      <c r="B68" s="53" t="s">
        <v>140</v>
      </c>
      <c r="C68" s="44">
        <f>C69</f>
        <v>0</v>
      </c>
      <c r="D68" s="44">
        <f>D69</f>
        <v>11991.029999999999</v>
      </c>
      <c r="E68" s="70"/>
    </row>
    <row r="69" spans="1:5" s="58" customFormat="1" ht="12.75" customHeight="1">
      <c r="A69" s="14">
        <v>4123</v>
      </c>
      <c r="B69" s="123" t="s">
        <v>138</v>
      </c>
      <c r="C69" s="213">
        <v>0</v>
      </c>
      <c r="D69" s="43">
        <v>11991.029999999999</v>
      </c>
      <c r="E69" s="70"/>
    </row>
    <row r="70" spans="1:5" s="78" customFormat="1" ht="12.75" customHeight="1">
      <c r="A70" s="100">
        <v>42</v>
      </c>
      <c r="B70" s="109" t="s">
        <v>15</v>
      </c>
      <c r="C70" s="44">
        <f>C71</f>
        <v>5000</v>
      </c>
      <c r="D70" s="44">
        <f>D71</f>
        <v>112.5</v>
      </c>
      <c r="E70" s="70">
        <f>D70/C70*100</f>
        <v>2.25</v>
      </c>
    </row>
    <row r="71" spans="1:5" s="78" customFormat="1" ht="12.75" customHeight="1">
      <c r="A71" s="100">
        <v>426</v>
      </c>
      <c r="B71" s="77" t="s">
        <v>24</v>
      </c>
      <c r="C71" s="44">
        <f>C72</f>
        <v>5000</v>
      </c>
      <c r="D71" s="44">
        <f>D72</f>
        <v>112.5</v>
      </c>
      <c r="E71" s="70">
        <f>D71/C71*100</f>
        <v>2.25</v>
      </c>
    </row>
    <row r="72" spans="1:5" ht="12.75" customHeight="1">
      <c r="A72" s="14">
        <v>4262</v>
      </c>
      <c r="B72" s="61" t="s">
        <v>1</v>
      </c>
      <c r="C72" s="213">
        <v>5000</v>
      </c>
      <c r="D72" s="64">
        <v>112.5</v>
      </c>
      <c r="E72" s="240">
        <f>D72/C72*100</f>
        <v>2.25</v>
      </c>
    </row>
    <row r="73" spans="1:5" ht="12" customHeight="1">
      <c r="A73" s="110"/>
      <c r="B73" s="110"/>
      <c r="D73" s="43"/>
      <c r="E73" s="70"/>
    </row>
    <row r="74" spans="1:5" ht="14.25" customHeight="1">
      <c r="A74" s="91">
        <v>101</v>
      </c>
      <c r="B74" s="106" t="s">
        <v>87</v>
      </c>
      <c r="C74" s="44">
        <f>C76+C85</f>
        <v>1079975000</v>
      </c>
      <c r="D74" s="44">
        <f>D76+D85</f>
        <v>680846500.05</v>
      </c>
      <c r="E74" s="70">
        <f>D74/C74*100</f>
        <v>63.04280192134076</v>
      </c>
    </row>
    <row r="75" spans="1:5" ht="12" customHeight="1">
      <c r="A75" s="110"/>
      <c r="B75" s="110"/>
      <c r="D75" s="43"/>
      <c r="E75" s="70"/>
    </row>
    <row r="76" spans="1:5" ht="25.5">
      <c r="A76" s="101" t="s">
        <v>78</v>
      </c>
      <c r="B76" s="49" t="s">
        <v>98</v>
      </c>
      <c r="C76" s="44">
        <f aca="true" t="shared" si="2" ref="C76:D79">C77</f>
        <v>1079975000</v>
      </c>
      <c r="D76" s="44">
        <f t="shared" si="2"/>
        <v>680846500.05</v>
      </c>
      <c r="E76" s="70">
        <f>D76/C76*100</f>
        <v>63.04280192134076</v>
      </c>
    </row>
    <row r="77" spans="1:5" ht="14.25" customHeight="1" hidden="1">
      <c r="A77" s="99">
        <v>3</v>
      </c>
      <c r="B77" s="105" t="s">
        <v>88</v>
      </c>
      <c r="C77" s="44">
        <f>C78+C81</f>
        <v>1079975000</v>
      </c>
      <c r="D77" s="44">
        <f>D78+D81</f>
        <v>680846500.05</v>
      </c>
      <c r="E77" s="70">
        <f>D77/C77*100</f>
        <v>63.04280192134076</v>
      </c>
    </row>
    <row r="78" spans="1:5" ht="24.75" customHeight="1">
      <c r="A78" s="101">
        <v>37</v>
      </c>
      <c r="B78" s="113" t="s">
        <v>89</v>
      </c>
      <c r="C78" s="44">
        <f t="shared" si="2"/>
        <v>1079975000</v>
      </c>
      <c r="D78" s="44">
        <f t="shared" si="2"/>
        <v>380846500.05</v>
      </c>
      <c r="E78" s="70">
        <f>D78/C78*100</f>
        <v>35.26438112456307</v>
      </c>
    </row>
    <row r="79" spans="1:5" s="78" customFormat="1" ht="14.25" customHeight="1">
      <c r="A79" s="99">
        <v>371</v>
      </c>
      <c r="B79" s="113" t="s">
        <v>90</v>
      </c>
      <c r="C79" s="44">
        <f t="shared" si="2"/>
        <v>1079975000</v>
      </c>
      <c r="D79" s="44">
        <f t="shared" si="2"/>
        <v>380846500.05</v>
      </c>
      <c r="E79" s="70">
        <f>D79/C79*100</f>
        <v>35.26438112456307</v>
      </c>
    </row>
    <row r="80" spans="1:5" ht="14.25" customHeight="1">
      <c r="A80" s="110">
        <v>3711</v>
      </c>
      <c r="B80" s="111" t="s">
        <v>67</v>
      </c>
      <c r="C80" s="213">
        <v>1079975000</v>
      </c>
      <c r="D80" s="64">
        <v>380846500.05</v>
      </c>
      <c r="E80" s="240">
        <f>D80/C80*100</f>
        <v>35.26438112456307</v>
      </c>
    </row>
    <row r="81" spans="1:5" ht="14.25" customHeight="1">
      <c r="A81" s="101">
        <v>38</v>
      </c>
      <c r="B81" s="113" t="s">
        <v>108</v>
      </c>
      <c r="C81" s="242"/>
      <c r="D81" s="44">
        <f>D82</f>
        <v>300000000</v>
      </c>
      <c r="E81" s="241" t="s">
        <v>146</v>
      </c>
    </row>
    <row r="82" spans="1:5" ht="14.25" customHeight="1">
      <c r="A82" s="99">
        <v>386</v>
      </c>
      <c r="B82" s="113" t="s">
        <v>167</v>
      </c>
      <c r="C82" s="242"/>
      <c r="D82" s="44">
        <f>D83</f>
        <v>300000000</v>
      </c>
      <c r="E82" s="241" t="s">
        <v>146</v>
      </c>
    </row>
    <row r="83" spans="1:5" ht="14.25" customHeight="1">
      <c r="A83" s="110">
        <v>38613</v>
      </c>
      <c r="B83" s="111" t="s">
        <v>168</v>
      </c>
      <c r="C83" s="213">
        <v>0</v>
      </c>
      <c r="D83" s="64">
        <v>300000000</v>
      </c>
      <c r="E83" s="70"/>
    </row>
    <row r="84" spans="1:5" ht="12" customHeight="1">
      <c r="A84" s="110"/>
      <c r="B84" s="111"/>
      <c r="C84" s="64"/>
      <c r="D84" s="64"/>
      <c r="E84" s="70"/>
    </row>
    <row r="85" spans="1:5" s="59" customFormat="1" ht="24.75" customHeight="1" hidden="1">
      <c r="A85" s="243" t="s">
        <v>150</v>
      </c>
      <c r="B85" s="112" t="s">
        <v>151</v>
      </c>
      <c r="C85" s="63">
        <f aca="true" t="shared" si="3" ref="C85:D88">C86</f>
        <v>0</v>
      </c>
      <c r="D85" s="63">
        <f t="shared" si="3"/>
        <v>0</v>
      </c>
      <c r="E85" s="70"/>
    </row>
    <row r="86" spans="1:5" ht="14.25" customHeight="1" hidden="1">
      <c r="A86" s="110">
        <v>5</v>
      </c>
      <c r="B86" s="39" t="s">
        <v>28</v>
      </c>
      <c r="C86" s="64">
        <f t="shared" si="3"/>
        <v>0</v>
      </c>
      <c r="D86" s="64">
        <f t="shared" si="3"/>
        <v>0</v>
      </c>
      <c r="E86" s="70"/>
    </row>
    <row r="87" spans="1:5" ht="14.25" customHeight="1" hidden="1">
      <c r="A87" s="91">
        <v>52</v>
      </c>
      <c r="B87" s="39" t="s">
        <v>112</v>
      </c>
      <c r="C87" s="63">
        <f t="shared" si="3"/>
        <v>0</v>
      </c>
      <c r="D87" s="63">
        <f t="shared" si="3"/>
        <v>0</v>
      </c>
      <c r="E87" s="70"/>
    </row>
    <row r="88" spans="1:5" ht="14.25" customHeight="1" hidden="1">
      <c r="A88" s="91">
        <v>522</v>
      </c>
      <c r="B88" s="39" t="s">
        <v>149</v>
      </c>
      <c r="C88" s="63">
        <f t="shared" si="3"/>
        <v>0</v>
      </c>
      <c r="D88" s="63">
        <f t="shared" si="3"/>
        <v>0</v>
      </c>
      <c r="E88" s="70"/>
    </row>
    <row r="89" spans="1:5" ht="14.25" customHeight="1" hidden="1">
      <c r="A89" s="110">
        <v>5221</v>
      </c>
      <c r="B89" s="111" t="s">
        <v>148</v>
      </c>
      <c r="C89" s="213"/>
      <c r="D89" s="64">
        <v>0</v>
      </c>
      <c r="E89" s="70"/>
    </row>
    <row r="90" spans="1:5" ht="12" customHeight="1" hidden="1">
      <c r="A90" s="110"/>
      <c r="B90" s="111"/>
      <c r="C90" s="64"/>
      <c r="D90" s="64"/>
      <c r="E90" s="70"/>
    </row>
    <row r="91" spans="1:5" ht="12.75" customHeight="1">
      <c r="A91" s="52"/>
      <c r="B91" s="209" t="s">
        <v>141</v>
      </c>
      <c r="C91" s="44">
        <f>C92</f>
        <v>2120939</v>
      </c>
      <c r="D91" s="44">
        <f>D92</f>
        <v>275562583.50999993</v>
      </c>
      <c r="E91" s="241" t="s">
        <v>146</v>
      </c>
    </row>
    <row r="92" spans="1:5" ht="23.25" customHeight="1">
      <c r="A92" s="50">
        <v>100</v>
      </c>
      <c r="B92" s="49" t="s">
        <v>94</v>
      </c>
      <c r="C92" s="44">
        <f>C94+C142+C150</f>
        <v>2120939</v>
      </c>
      <c r="D92" s="44">
        <f>D94+D142+D150</f>
        <v>275562583.50999993</v>
      </c>
      <c r="E92" s="241" t="s">
        <v>146</v>
      </c>
    </row>
    <row r="93" spans="4:5" ht="14.25" customHeight="1">
      <c r="D93" s="43"/>
      <c r="E93" s="241" t="s">
        <v>146</v>
      </c>
    </row>
    <row r="94" spans="1:5" ht="14.25" customHeight="1">
      <c r="A94" s="99" t="s">
        <v>75</v>
      </c>
      <c r="B94" s="34" t="s">
        <v>95</v>
      </c>
      <c r="C94" s="44">
        <f>C95</f>
        <v>2120939</v>
      </c>
      <c r="D94" s="44">
        <f>D95</f>
        <v>275522499.36999995</v>
      </c>
      <c r="E94" s="241" t="s">
        <v>146</v>
      </c>
    </row>
    <row r="95" spans="1:5" s="59" customFormat="1" ht="14.25" customHeight="1" hidden="1">
      <c r="A95" s="99">
        <v>3</v>
      </c>
      <c r="B95" s="105" t="s">
        <v>88</v>
      </c>
      <c r="C95" s="44">
        <f>C96+C104+C133+C136</f>
        <v>2120939</v>
      </c>
      <c r="D95" s="44">
        <f>D96+D104+D128+D133+D136</f>
        <v>275522499.36999995</v>
      </c>
      <c r="E95" s="241" t="s">
        <v>146</v>
      </c>
    </row>
    <row r="96" spans="1:5" s="59" customFormat="1" ht="14.25" customHeight="1">
      <c r="A96" s="99">
        <v>31</v>
      </c>
      <c r="B96" s="106" t="s">
        <v>50</v>
      </c>
      <c r="C96" s="44">
        <f>C97+C99+C101</f>
        <v>1812600</v>
      </c>
      <c r="D96" s="44">
        <f>D97+D99+D101</f>
        <v>1735260.77</v>
      </c>
      <c r="E96" s="70">
        <f aca="true" t="shared" si="4" ref="E96:E106">D96/C96*100</f>
        <v>95.73324340726029</v>
      </c>
    </row>
    <row r="97" spans="1:5" s="78" customFormat="1" ht="14.25" customHeight="1">
      <c r="A97" s="99">
        <v>311</v>
      </c>
      <c r="B97" s="106" t="s">
        <v>51</v>
      </c>
      <c r="C97" s="44">
        <f>C98</f>
        <v>1520000</v>
      </c>
      <c r="D97" s="44">
        <f>D98</f>
        <v>1293693.74</v>
      </c>
      <c r="E97" s="70">
        <f t="shared" si="4"/>
        <v>85.1114302631579</v>
      </c>
    </row>
    <row r="98" spans="1:5" s="58" customFormat="1" ht="12.75" customHeight="1">
      <c r="A98" s="93">
        <v>3111</v>
      </c>
      <c r="B98" s="93" t="s">
        <v>52</v>
      </c>
      <c r="C98" s="213">
        <v>1520000</v>
      </c>
      <c r="D98" s="43">
        <v>1293693.74</v>
      </c>
      <c r="E98" s="240">
        <f t="shared" si="4"/>
        <v>85.1114302631579</v>
      </c>
    </row>
    <row r="99" spans="1:5" s="78" customFormat="1" ht="12.75" customHeight="1">
      <c r="A99" s="106">
        <v>312</v>
      </c>
      <c r="B99" s="99" t="s">
        <v>53</v>
      </c>
      <c r="C99" s="44">
        <f>C100</f>
        <v>38000</v>
      </c>
      <c r="D99" s="44">
        <f>D100</f>
        <v>212464.47</v>
      </c>
      <c r="E99" s="70">
        <f t="shared" si="4"/>
        <v>559.1170263157894</v>
      </c>
    </row>
    <row r="100" spans="1:5" s="58" customFormat="1" ht="12.75" customHeight="1">
      <c r="A100" s="93">
        <v>3121</v>
      </c>
      <c r="B100" s="93" t="s">
        <v>53</v>
      </c>
      <c r="C100" s="213">
        <v>38000</v>
      </c>
      <c r="D100" s="43">
        <v>212464.47</v>
      </c>
      <c r="E100" s="70">
        <f t="shared" si="4"/>
        <v>559.1170263157894</v>
      </c>
    </row>
    <row r="101" spans="1:5" s="78" customFormat="1" ht="12.75" customHeight="1">
      <c r="A101" s="106">
        <v>313</v>
      </c>
      <c r="B101" s="99" t="s">
        <v>54</v>
      </c>
      <c r="C101" s="44">
        <f>C102+C103</f>
        <v>254600</v>
      </c>
      <c r="D101" s="44">
        <f>D102+D103</f>
        <v>229102.56</v>
      </c>
      <c r="E101" s="70">
        <f t="shared" si="4"/>
        <v>89.98529457973291</v>
      </c>
    </row>
    <row r="102" spans="1:5" ht="12.75" customHeight="1">
      <c r="A102" s="93">
        <v>3132</v>
      </c>
      <c r="B102" s="93" t="s">
        <v>118</v>
      </c>
      <c r="C102" s="213">
        <v>235600</v>
      </c>
      <c r="D102" s="43">
        <v>206458.74</v>
      </c>
      <c r="E102" s="70">
        <f t="shared" si="4"/>
        <v>87.6310441426146</v>
      </c>
    </row>
    <row r="103" spans="1:5" ht="12.75" customHeight="1">
      <c r="A103" s="93">
        <v>3133</v>
      </c>
      <c r="B103" s="93" t="s">
        <v>119</v>
      </c>
      <c r="C103" s="213">
        <v>19000</v>
      </c>
      <c r="D103" s="43">
        <v>22643.82</v>
      </c>
      <c r="E103" s="70">
        <f t="shared" si="4"/>
        <v>119.17800000000001</v>
      </c>
    </row>
    <row r="104" spans="1:10" s="59" customFormat="1" ht="12.75" customHeight="1">
      <c r="A104" s="106">
        <v>32</v>
      </c>
      <c r="B104" s="51" t="s">
        <v>3</v>
      </c>
      <c r="C104" s="44">
        <f>C105+C113+C109+C122</f>
        <v>308339</v>
      </c>
      <c r="D104" s="44">
        <f>D105+D113+D109+D122</f>
        <v>1116996.17</v>
      </c>
      <c r="E104" s="70">
        <f t="shared" si="4"/>
        <v>362.26237031319425</v>
      </c>
      <c r="G104" s="132"/>
      <c r="H104" s="132"/>
      <c r="I104" s="132"/>
      <c r="J104" s="71"/>
    </row>
    <row r="105" spans="1:10" s="59" customFormat="1" ht="12.75" customHeight="1">
      <c r="A105" s="106">
        <v>321</v>
      </c>
      <c r="B105" s="51" t="s">
        <v>7</v>
      </c>
      <c r="C105" s="44">
        <f>C108+C106+C107</f>
        <v>8339</v>
      </c>
      <c r="D105" s="44">
        <f>D108+D107+D106</f>
        <v>120874.12</v>
      </c>
      <c r="E105" s="70">
        <f t="shared" si="4"/>
        <v>1449.5037774313466</v>
      </c>
      <c r="G105" s="132"/>
      <c r="H105" s="132"/>
      <c r="I105" s="132"/>
      <c r="J105" s="71"/>
    </row>
    <row r="106" spans="1:10" s="58" customFormat="1" ht="12.75" customHeight="1">
      <c r="A106" s="93">
        <v>3211</v>
      </c>
      <c r="B106" s="108" t="s">
        <v>55</v>
      </c>
      <c r="C106" s="213">
        <v>8339</v>
      </c>
      <c r="D106" s="43">
        <v>73497.23999999999</v>
      </c>
      <c r="E106" s="240">
        <f t="shared" si="4"/>
        <v>881.3675500659551</v>
      </c>
      <c r="G106" s="127"/>
      <c r="H106" s="127"/>
      <c r="I106" s="127"/>
      <c r="J106" s="127"/>
    </row>
    <row r="107" spans="1:10" s="58" customFormat="1" ht="12.75" customHeight="1">
      <c r="A107" s="93">
        <v>3212</v>
      </c>
      <c r="B107" s="108" t="s">
        <v>56</v>
      </c>
      <c r="C107" s="213">
        <v>0</v>
      </c>
      <c r="D107" s="43">
        <v>35592.5</v>
      </c>
      <c r="E107" s="70"/>
      <c r="G107" s="127"/>
      <c r="H107" s="127"/>
      <c r="I107" s="127"/>
      <c r="J107" s="127"/>
    </row>
    <row r="108" spans="1:10" s="58" customFormat="1" ht="12.75" customHeight="1">
      <c r="A108" s="93">
        <v>3213</v>
      </c>
      <c r="B108" s="108" t="s">
        <v>153</v>
      </c>
      <c r="C108" s="213">
        <v>0</v>
      </c>
      <c r="D108" s="43">
        <v>11784.38</v>
      </c>
      <c r="E108" s="70"/>
      <c r="G108" s="127"/>
      <c r="H108" s="127"/>
      <c r="I108" s="127"/>
      <c r="J108" s="127"/>
    </row>
    <row r="109" spans="1:10" s="58" customFormat="1" ht="12.75" customHeight="1">
      <c r="A109" s="106">
        <v>322</v>
      </c>
      <c r="B109" s="106" t="s">
        <v>57</v>
      </c>
      <c r="C109" s="44">
        <f>SUM(C110:C112)</f>
        <v>0</v>
      </c>
      <c r="D109" s="44">
        <f>SUM(D110:D112)</f>
        <v>114327.03</v>
      </c>
      <c r="E109" s="241" t="s">
        <v>146</v>
      </c>
      <c r="G109" s="127"/>
      <c r="H109" s="127"/>
      <c r="I109" s="127"/>
      <c r="J109" s="127"/>
    </row>
    <row r="110" spans="1:10" s="58" customFormat="1" ht="12.75" customHeight="1">
      <c r="A110" s="93">
        <v>3221</v>
      </c>
      <c r="B110" s="93" t="s">
        <v>58</v>
      </c>
      <c r="C110" s="213">
        <v>0</v>
      </c>
      <c r="D110" s="43">
        <v>59856.63999999999</v>
      </c>
      <c r="E110" s="70"/>
      <c r="G110" s="127"/>
      <c r="H110" s="127"/>
      <c r="I110" s="127"/>
      <c r="J110" s="127"/>
    </row>
    <row r="111" spans="1:10" s="58" customFormat="1" ht="12.75" customHeight="1">
      <c r="A111" s="93">
        <v>3223</v>
      </c>
      <c r="B111" s="93" t="s">
        <v>59</v>
      </c>
      <c r="C111" s="213">
        <v>0</v>
      </c>
      <c r="D111" s="43">
        <v>41664.28999999999</v>
      </c>
      <c r="E111" s="70"/>
      <c r="G111" s="127"/>
      <c r="H111" s="127"/>
      <c r="I111" s="127"/>
      <c r="J111" s="127"/>
    </row>
    <row r="112" spans="1:10" s="58" customFormat="1" ht="12.75" customHeight="1">
      <c r="A112" s="93">
        <v>3225</v>
      </c>
      <c r="B112" s="93" t="s">
        <v>9</v>
      </c>
      <c r="C112" s="213">
        <v>0</v>
      </c>
      <c r="D112" s="43">
        <v>12806.1</v>
      </c>
      <c r="E112" s="70"/>
      <c r="G112" s="127"/>
      <c r="H112" s="127"/>
      <c r="I112" s="127"/>
      <c r="J112" s="127"/>
    </row>
    <row r="113" spans="1:5" s="78" customFormat="1" ht="12.75" customHeight="1">
      <c r="A113" s="109">
        <v>323</v>
      </c>
      <c r="B113" s="109" t="s">
        <v>10</v>
      </c>
      <c r="C113" s="44">
        <f>SUM(C114:C121)</f>
        <v>300000</v>
      </c>
      <c r="D113" s="44">
        <f>SUM(D114:D121)</f>
        <v>794284.98</v>
      </c>
      <c r="E113" s="70">
        <f>D113/C113*100</f>
        <v>264.76166</v>
      </c>
    </row>
    <row r="114" spans="1:5" s="66" customFormat="1" ht="12.75" customHeight="1">
      <c r="A114" s="102">
        <v>3231</v>
      </c>
      <c r="B114" s="110" t="s">
        <v>60</v>
      </c>
      <c r="C114" s="214">
        <v>0</v>
      </c>
      <c r="D114" s="62">
        <v>32975.259999999995</v>
      </c>
      <c r="E114" s="70"/>
    </row>
    <row r="115" spans="1:5" s="66" customFormat="1" ht="12.75" customHeight="1">
      <c r="A115" s="102">
        <v>3232</v>
      </c>
      <c r="B115" s="110" t="s">
        <v>113</v>
      </c>
      <c r="C115" s="214">
        <v>0</v>
      </c>
      <c r="D115" s="62">
        <v>22231.04</v>
      </c>
      <c r="E115" s="70"/>
    </row>
    <row r="116" spans="1:5" s="66" customFormat="1" ht="12.75" customHeight="1">
      <c r="A116" s="102">
        <v>3233</v>
      </c>
      <c r="B116" s="110" t="s">
        <v>116</v>
      </c>
      <c r="C116" s="214">
        <v>0</v>
      </c>
      <c r="D116" s="62">
        <v>7059.38</v>
      </c>
      <c r="E116" s="70"/>
    </row>
    <row r="117" spans="1:5" s="66" customFormat="1" ht="12.75" customHeight="1">
      <c r="A117" s="102">
        <v>3234</v>
      </c>
      <c r="B117" s="110" t="s">
        <v>61</v>
      </c>
      <c r="C117" s="214">
        <v>0</v>
      </c>
      <c r="D117" s="62">
        <v>65971.91</v>
      </c>
      <c r="E117" s="70"/>
    </row>
    <row r="118" spans="1:5" s="66" customFormat="1" ht="12.75" customHeight="1">
      <c r="A118" s="102">
        <v>3235</v>
      </c>
      <c r="B118" s="110" t="s">
        <v>62</v>
      </c>
      <c r="C118" s="214">
        <v>0</v>
      </c>
      <c r="D118" s="62">
        <v>23022.95</v>
      </c>
      <c r="E118" s="70"/>
    </row>
    <row r="119" spans="1:5" s="66" customFormat="1" ht="12.75" customHeight="1">
      <c r="A119" s="102">
        <v>3237</v>
      </c>
      <c r="B119" s="110" t="s">
        <v>12</v>
      </c>
      <c r="C119" s="214">
        <v>300000</v>
      </c>
      <c r="D119" s="62">
        <v>520164.06</v>
      </c>
      <c r="E119" s="240">
        <f>D119/C119*100</f>
        <v>173.38802</v>
      </c>
    </row>
    <row r="120" spans="1:5" s="66" customFormat="1" ht="12.75" customHeight="1">
      <c r="A120" s="102">
        <v>3238</v>
      </c>
      <c r="B120" s="110" t="s">
        <v>13</v>
      </c>
      <c r="C120" s="214">
        <v>0</v>
      </c>
      <c r="D120" s="62">
        <v>41320.53</v>
      </c>
      <c r="E120" s="70"/>
    </row>
    <row r="121" spans="1:5" s="66" customFormat="1" ht="12.75" customHeight="1">
      <c r="A121" s="102">
        <v>3239</v>
      </c>
      <c r="B121" s="110" t="s">
        <v>63</v>
      </c>
      <c r="C121" s="214">
        <v>0</v>
      </c>
      <c r="D121" s="62">
        <v>81539.84999999999</v>
      </c>
      <c r="E121" s="70"/>
    </row>
    <row r="122" spans="1:5" s="66" customFormat="1" ht="12.75" customHeight="1">
      <c r="A122" s="106">
        <v>329</v>
      </c>
      <c r="B122" s="106" t="s">
        <v>64</v>
      </c>
      <c r="C122" s="63">
        <f>SUM(C123:C127)</f>
        <v>0</v>
      </c>
      <c r="D122" s="63">
        <f>SUM(D123:D127)</f>
        <v>87510.04000000001</v>
      </c>
      <c r="E122" s="241" t="s">
        <v>146</v>
      </c>
    </row>
    <row r="123" spans="1:5" s="66" customFormat="1" ht="12.75" customHeight="1">
      <c r="A123" s="93">
        <v>3292</v>
      </c>
      <c r="B123" s="93" t="s">
        <v>114</v>
      </c>
      <c r="C123" s="214">
        <v>0</v>
      </c>
      <c r="D123" s="62">
        <v>4741.04</v>
      </c>
      <c r="E123" s="70"/>
    </row>
    <row r="124" spans="1:5" s="66" customFormat="1" ht="12.75" customHeight="1">
      <c r="A124" s="93">
        <v>3293</v>
      </c>
      <c r="B124" s="93" t="s">
        <v>66</v>
      </c>
      <c r="C124" s="214">
        <v>0</v>
      </c>
      <c r="D124" s="62">
        <v>16666.99</v>
      </c>
      <c r="E124" s="70"/>
    </row>
    <row r="125" spans="1:5" s="66" customFormat="1" ht="12.75" customHeight="1">
      <c r="A125" s="93">
        <v>3294</v>
      </c>
      <c r="B125" s="93" t="s">
        <v>122</v>
      </c>
      <c r="C125" s="214">
        <v>0</v>
      </c>
      <c r="D125" s="62">
        <v>58128.51</v>
      </c>
      <c r="E125" s="70"/>
    </row>
    <row r="126" spans="1:5" s="66" customFormat="1" ht="12.75" customHeight="1">
      <c r="A126" s="93">
        <v>3295</v>
      </c>
      <c r="B126" s="93" t="s">
        <v>121</v>
      </c>
      <c r="C126" s="214">
        <v>0</v>
      </c>
      <c r="D126" s="62">
        <v>838.75</v>
      </c>
      <c r="E126" s="70"/>
    </row>
    <row r="127" spans="1:5" s="66" customFormat="1" ht="12.75" customHeight="1">
      <c r="A127" s="102">
        <v>3299</v>
      </c>
      <c r="B127" s="102" t="s">
        <v>166</v>
      </c>
      <c r="C127" s="214">
        <v>0</v>
      </c>
      <c r="D127" s="62">
        <v>7134.75</v>
      </c>
      <c r="E127" s="70"/>
    </row>
    <row r="128" spans="1:5" s="66" customFormat="1" ht="12.75" customHeight="1">
      <c r="A128" s="106">
        <v>34</v>
      </c>
      <c r="B128" s="106" t="s">
        <v>14</v>
      </c>
      <c r="C128" s="63">
        <f>C129</f>
        <v>10000</v>
      </c>
      <c r="D128" s="62">
        <f>D129</f>
        <v>96608.20000000001</v>
      </c>
      <c r="E128" s="70">
        <f>D128/C128*100</f>
        <v>966.0820000000001</v>
      </c>
    </row>
    <row r="129" spans="1:5" s="66" customFormat="1" ht="12.75" customHeight="1">
      <c r="A129" s="106">
        <v>343</v>
      </c>
      <c r="B129" s="106" t="s">
        <v>71</v>
      </c>
      <c r="C129" s="214">
        <v>10000</v>
      </c>
      <c r="D129" s="62">
        <f>D130+D131+D132</f>
        <v>96608.20000000001</v>
      </c>
      <c r="E129" s="70">
        <f>D129/C129*100</f>
        <v>966.0820000000001</v>
      </c>
    </row>
    <row r="130" spans="1:5" s="66" customFormat="1" ht="12.75" customHeight="1">
      <c r="A130" s="93">
        <v>3431</v>
      </c>
      <c r="B130" s="93" t="s">
        <v>72</v>
      </c>
      <c r="C130" s="214">
        <v>0</v>
      </c>
      <c r="D130" s="62">
        <v>9409.72</v>
      </c>
      <c r="E130" s="70"/>
    </row>
    <row r="131" spans="1:5" s="66" customFormat="1" ht="12.75" customHeight="1">
      <c r="A131" s="116">
        <v>3432</v>
      </c>
      <c r="B131" s="111" t="s">
        <v>120</v>
      </c>
      <c r="C131" s="214">
        <v>10000</v>
      </c>
      <c r="D131" s="62">
        <v>87028.77</v>
      </c>
      <c r="E131" s="240">
        <f>D131/C131*100</f>
        <v>870.2877000000001</v>
      </c>
    </row>
    <row r="132" spans="1:5" s="66" customFormat="1" ht="12.75" customHeight="1">
      <c r="A132" s="93">
        <v>3433</v>
      </c>
      <c r="B132" s="93" t="s">
        <v>73</v>
      </c>
      <c r="C132" s="214">
        <v>0</v>
      </c>
      <c r="D132" s="62">
        <v>169.71</v>
      </c>
      <c r="E132" s="70"/>
    </row>
    <row r="133" spans="1:5" s="66" customFormat="1" ht="24.75" customHeight="1">
      <c r="A133" s="244">
        <v>37</v>
      </c>
      <c r="B133" s="113" t="s">
        <v>134</v>
      </c>
      <c r="C133" s="63">
        <f>C134</f>
        <v>0</v>
      </c>
      <c r="D133" s="63">
        <f>D134</f>
        <v>10951.2</v>
      </c>
      <c r="E133" s="241" t="s">
        <v>146</v>
      </c>
    </row>
    <row r="134" spans="1:5" s="66" customFormat="1" ht="12.75" customHeight="1">
      <c r="A134" s="93">
        <v>372</v>
      </c>
      <c r="B134" s="93" t="s">
        <v>133</v>
      </c>
      <c r="C134" s="214">
        <v>0</v>
      </c>
      <c r="D134" s="62">
        <f>D135</f>
        <v>10951.2</v>
      </c>
      <c r="E134" s="70"/>
    </row>
    <row r="135" spans="1:5" s="66" customFormat="1" ht="12.75" customHeight="1">
      <c r="A135" s="93">
        <v>3721</v>
      </c>
      <c r="B135" s="93" t="s">
        <v>132</v>
      </c>
      <c r="C135" s="214">
        <v>0</v>
      </c>
      <c r="D135" s="62">
        <v>10951.2</v>
      </c>
      <c r="E135" s="70"/>
    </row>
    <row r="136" spans="1:5" s="66" customFormat="1" ht="12.75" customHeight="1">
      <c r="A136" s="106">
        <v>38</v>
      </c>
      <c r="B136" s="106" t="s">
        <v>108</v>
      </c>
      <c r="C136" s="63">
        <f>C137+C139</f>
        <v>0</v>
      </c>
      <c r="D136" s="63">
        <f>D137+D139</f>
        <v>272562683.03</v>
      </c>
      <c r="E136" s="70"/>
    </row>
    <row r="137" spans="1:5" s="66" customFormat="1" ht="12.75" customHeight="1">
      <c r="A137" s="93">
        <v>383</v>
      </c>
      <c r="B137" s="93" t="s">
        <v>129</v>
      </c>
      <c r="C137" s="214">
        <v>0</v>
      </c>
      <c r="D137" s="62">
        <f>D138</f>
        <v>1472.14</v>
      </c>
      <c r="E137" s="70"/>
    </row>
    <row r="138" spans="1:5" s="66" customFormat="1" ht="12.75" customHeight="1">
      <c r="A138" s="93">
        <v>3831</v>
      </c>
      <c r="B138" s="93" t="s">
        <v>143</v>
      </c>
      <c r="C138" s="214">
        <v>0</v>
      </c>
      <c r="D138" s="62">
        <v>1472.14</v>
      </c>
      <c r="E138" s="70"/>
    </row>
    <row r="139" spans="1:5" s="66" customFormat="1" ht="12.75" customHeight="1">
      <c r="A139" s="99">
        <v>386</v>
      </c>
      <c r="B139" s="113" t="s">
        <v>167</v>
      </c>
      <c r="C139" s="63">
        <f>C140</f>
        <v>0</v>
      </c>
      <c r="D139" s="63">
        <f>D140</f>
        <v>272561210.89</v>
      </c>
      <c r="E139" s="241" t="s">
        <v>146</v>
      </c>
    </row>
    <row r="140" spans="1:5" s="66" customFormat="1" ht="12.75" customHeight="1">
      <c r="A140" s="110">
        <v>38613</v>
      </c>
      <c r="B140" s="111" t="s">
        <v>168</v>
      </c>
      <c r="C140" s="214"/>
      <c r="D140" s="62">
        <v>272561210.89</v>
      </c>
      <c r="E140" s="70"/>
    </row>
    <row r="141" spans="1:5" s="66" customFormat="1" ht="12.75" customHeight="1">
      <c r="A141" s="102"/>
      <c r="B141" s="110"/>
      <c r="C141" s="214"/>
      <c r="D141" s="62"/>
      <c r="E141" s="70"/>
    </row>
    <row r="142" spans="1:5" ht="14.25" customHeight="1">
      <c r="A142" s="106" t="s">
        <v>91</v>
      </c>
      <c r="B142" s="106" t="s">
        <v>96</v>
      </c>
      <c r="C142" s="44">
        <f aca="true" t="shared" si="5" ref="C142:D144">C143</f>
        <v>0</v>
      </c>
      <c r="D142" s="44">
        <f t="shared" si="5"/>
        <v>32472.129999999997</v>
      </c>
      <c r="E142" s="241" t="s">
        <v>146</v>
      </c>
    </row>
    <row r="143" spans="1:5" ht="14.25" customHeight="1" hidden="1">
      <c r="A143" s="106">
        <v>4</v>
      </c>
      <c r="B143" s="53" t="s">
        <v>103</v>
      </c>
      <c r="C143" s="44">
        <f t="shared" si="5"/>
        <v>0</v>
      </c>
      <c r="D143" s="44">
        <f>D144</f>
        <v>32472.129999999997</v>
      </c>
      <c r="E143" s="241" t="s">
        <v>146</v>
      </c>
    </row>
    <row r="144" spans="1:5" ht="14.25" customHeight="1">
      <c r="A144" s="106">
        <v>42</v>
      </c>
      <c r="B144" s="109" t="s">
        <v>15</v>
      </c>
      <c r="C144" s="44">
        <f t="shared" si="5"/>
        <v>0</v>
      </c>
      <c r="D144" s="44">
        <f>D145</f>
        <v>32472.129999999997</v>
      </c>
      <c r="E144" s="241" t="s">
        <v>146</v>
      </c>
    </row>
    <row r="145" spans="1:5" s="78" customFormat="1" ht="14.25" customHeight="1">
      <c r="A145" s="106">
        <v>422</v>
      </c>
      <c r="B145" s="51" t="s">
        <v>20</v>
      </c>
      <c r="C145" s="44">
        <f>C146+C147+C148</f>
        <v>0</v>
      </c>
      <c r="D145" s="44">
        <f>D146+D147+D148</f>
        <v>32472.129999999997</v>
      </c>
      <c r="E145" s="241" t="s">
        <v>146</v>
      </c>
    </row>
    <row r="146" spans="1:5" ht="14.25" customHeight="1">
      <c r="A146" s="14" t="s">
        <v>16</v>
      </c>
      <c r="B146" s="15" t="s">
        <v>17</v>
      </c>
      <c r="C146" s="213">
        <v>0</v>
      </c>
      <c r="D146" s="64">
        <v>13833.13</v>
      </c>
      <c r="E146" s="70"/>
    </row>
    <row r="147" spans="1:5" ht="14.25" customHeight="1">
      <c r="A147" s="14">
        <v>4222</v>
      </c>
      <c r="B147" s="15" t="s">
        <v>19</v>
      </c>
      <c r="C147" s="213">
        <v>0</v>
      </c>
      <c r="D147" s="64">
        <v>18639</v>
      </c>
      <c r="E147" s="70"/>
    </row>
    <row r="148" spans="1:5" ht="14.25" customHeight="1" hidden="1">
      <c r="A148" s="14">
        <v>4223</v>
      </c>
      <c r="B148" s="15" t="s">
        <v>49</v>
      </c>
      <c r="C148" s="213">
        <v>0</v>
      </c>
      <c r="D148" s="64">
        <v>0</v>
      </c>
      <c r="E148" s="70"/>
    </row>
    <row r="149" spans="1:5" ht="14.25" customHeight="1">
      <c r="A149" s="14"/>
      <c r="B149" s="15"/>
      <c r="C149" s="213"/>
      <c r="D149" s="64"/>
      <c r="E149" s="70"/>
    </row>
    <row r="150" spans="1:5" ht="14.25" customHeight="1">
      <c r="A150" s="106" t="s">
        <v>77</v>
      </c>
      <c r="B150" s="106" t="s">
        <v>125</v>
      </c>
      <c r="C150" s="44">
        <f>C151</f>
        <v>0</v>
      </c>
      <c r="D150" s="44">
        <f>D151</f>
        <v>7612.01</v>
      </c>
      <c r="E150" s="241" t="s">
        <v>146</v>
      </c>
    </row>
    <row r="151" spans="1:5" ht="14.25" customHeight="1" hidden="1">
      <c r="A151" s="106">
        <v>4</v>
      </c>
      <c r="B151" s="106" t="s">
        <v>103</v>
      </c>
      <c r="C151" s="44">
        <f>C152+C155</f>
        <v>0</v>
      </c>
      <c r="D151" s="44">
        <f>D152+D155</f>
        <v>7612.01</v>
      </c>
      <c r="E151" s="241" t="s">
        <v>146</v>
      </c>
    </row>
    <row r="152" spans="1:5" ht="14.25" customHeight="1">
      <c r="A152" s="106">
        <v>41</v>
      </c>
      <c r="B152" s="106" t="s">
        <v>139</v>
      </c>
      <c r="C152" s="44">
        <f>C153</f>
        <v>0</v>
      </c>
      <c r="D152" s="44">
        <f>D153</f>
        <v>7499.51</v>
      </c>
      <c r="E152" s="241" t="s">
        <v>146</v>
      </c>
    </row>
    <row r="153" spans="1:5" ht="14.25" customHeight="1">
      <c r="A153" s="106">
        <v>412</v>
      </c>
      <c r="B153" s="106" t="s">
        <v>140</v>
      </c>
      <c r="C153" s="44">
        <f>C154</f>
        <v>0</v>
      </c>
      <c r="D153" s="44">
        <f>D154</f>
        <v>7499.51</v>
      </c>
      <c r="E153" s="241" t="s">
        <v>146</v>
      </c>
    </row>
    <row r="154" spans="1:5" ht="14.25" customHeight="1">
      <c r="A154" s="93">
        <v>4123</v>
      </c>
      <c r="B154" s="93" t="s">
        <v>138</v>
      </c>
      <c r="C154" s="242">
        <v>0</v>
      </c>
      <c r="D154" s="44">
        <v>7499.51</v>
      </c>
      <c r="E154" s="70"/>
    </row>
    <row r="155" spans="1:5" ht="14.25" customHeight="1">
      <c r="A155" s="106">
        <v>42</v>
      </c>
      <c r="B155" s="106" t="s">
        <v>15</v>
      </c>
      <c r="C155" s="44">
        <f>C156</f>
        <v>0</v>
      </c>
      <c r="D155" s="44">
        <f>D156</f>
        <v>112.5</v>
      </c>
      <c r="E155" s="241" t="s">
        <v>146</v>
      </c>
    </row>
    <row r="156" spans="1:5" ht="14.25" customHeight="1">
      <c r="A156" s="106">
        <v>426</v>
      </c>
      <c r="B156" s="106" t="s">
        <v>24</v>
      </c>
      <c r="C156" s="44">
        <f>C157</f>
        <v>0</v>
      </c>
      <c r="D156" s="44">
        <f>D157</f>
        <v>112.5</v>
      </c>
      <c r="E156" s="70"/>
    </row>
    <row r="157" spans="1:5" ht="14.25" customHeight="1">
      <c r="A157" s="93">
        <v>4262</v>
      </c>
      <c r="B157" s="93" t="s">
        <v>1</v>
      </c>
      <c r="C157" s="213">
        <v>0</v>
      </c>
      <c r="D157" s="43">
        <v>112.5</v>
      </c>
      <c r="E157" s="70"/>
    </row>
    <row r="158" spans="1:5" ht="14.25" customHeight="1">
      <c r="A158" s="14"/>
      <c r="B158" s="15"/>
      <c r="C158" s="213"/>
      <c r="D158" s="64"/>
      <c r="E158" s="70"/>
    </row>
    <row r="159" spans="1:5" s="59" customFormat="1" ht="24" customHeight="1">
      <c r="A159" s="100"/>
      <c r="B159" s="210" t="s">
        <v>152</v>
      </c>
      <c r="C159" s="63">
        <f>C160</f>
        <v>3708974</v>
      </c>
      <c r="D159" s="63">
        <f>D160</f>
        <v>26178590.579999994</v>
      </c>
      <c r="E159" s="70">
        <f aca="true" t="shared" si="6" ref="E159:E196">D159/C159*100</f>
        <v>705.817581358079</v>
      </c>
    </row>
    <row r="160" spans="1:5" ht="23.25" customHeight="1">
      <c r="A160" s="50">
        <v>102</v>
      </c>
      <c r="B160" s="49" t="s">
        <v>94</v>
      </c>
      <c r="C160" s="44">
        <f>C162+C209+C217+C226</f>
        <v>3708974</v>
      </c>
      <c r="D160" s="44">
        <f>D162+D209+D217+D226</f>
        <v>26178590.579999994</v>
      </c>
      <c r="E160" s="70">
        <f t="shared" si="6"/>
        <v>705.817581358079</v>
      </c>
    </row>
    <row r="161" spans="4:5" ht="12" customHeight="1">
      <c r="D161" s="43"/>
      <c r="E161" s="70"/>
    </row>
    <row r="162" spans="1:5" ht="14.25" customHeight="1">
      <c r="A162" s="99" t="s">
        <v>80</v>
      </c>
      <c r="B162" s="34" t="s">
        <v>95</v>
      </c>
      <c r="C162" s="44">
        <f>C163</f>
        <v>3576474</v>
      </c>
      <c r="D162" s="44">
        <f>D163</f>
        <v>26047967.409999996</v>
      </c>
      <c r="E162" s="70">
        <f t="shared" si="6"/>
        <v>728.3141834667327</v>
      </c>
    </row>
    <row r="163" spans="1:5" ht="14.25" customHeight="1" hidden="1">
      <c r="A163" s="99">
        <v>3</v>
      </c>
      <c r="B163" s="105" t="s">
        <v>88</v>
      </c>
      <c r="C163" s="44">
        <f>C164+C172+C196+C202+C205</f>
        <v>3576474</v>
      </c>
      <c r="D163" s="44">
        <f>D164+D172+D196+D202+D205</f>
        <v>26047967.409999996</v>
      </c>
      <c r="E163" s="70">
        <f t="shared" si="6"/>
        <v>728.3141834667327</v>
      </c>
    </row>
    <row r="164" spans="1:5" ht="14.25" customHeight="1">
      <c r="A164" s="99">
        <v>31</v>
      </c>
      <c r="B164" s="106" t="s">
        <v>50</v>
      </c>
      <c r="C164" s="44">
        <f>C165+C167+C169</f>
        <v>2082200</v>
      </c>
      <c r="D164" s="44">
        <f>D165+D167+D169</f>
        <v>167670.47</v>
      </c>
      <c r="E164" s="70">
        <f t="shared" si="6"/>
        <v>8.052563154355969</v>
      </c>
    </row>
    <row r="165" spans="1:5" s="78" customFormat="1" ht="14.25" customHeight="1">
      <c r="A165" s="99">
        <v>311</v>
      </c>
      <c r="B165" s="36" t="s">
        <v>136</v>
      </c>
      <c r="C165" s="44">
        <f>C166</f>
        <v>1558000</v>
      </c>
      <c r="D165" s="44">
        <f>D166</f>
        <v>123217.18</v>
      </c>
      <c r="E165" s="70">
        <f t="shared" si="6"/>
        <v>7.90867650834403</v>
      </c>
    </row>
    <row r="166" spans="1:10" ht="14.25" customHeight="1">
      <c r="A166" s="93">
        <v>3111</v>
      </c>
      <c r="B166" s="93" t="s">
        <v>52</v>
      </c>
      <c r="C166" s="213">
        <v>1558000</v>
      </c>
      <c r="D166" s="64">
        <v>123217.18</v>
      </c>
      <c r="E166" s="240">
        <f t="shared" si="6"/>
        <v>7.90867650834403</v>
      </c>
      <c r="G166" s="71"/>
      <c r="H166" s="71"/>
      <c r="I166" s="71"/>
      <c r="J166" s="71"/>
    </row>
    <row r="167" spans="1:10" s="78" customFormat="1" ht="14.25" customHeight="1">
      <c r="A167" s="106">
        <v>312</v>
      </c>
      <c r="B167" s="99" t="s">
        <v>53</v>
      </c>
      <c r="C167" s="44">
        <f>C168</f>
        <v>106200</v>
      </c>
      <c r="D167" s="63">
        <f>D168</f>
        <v>22645.63</v>
      </c>
      <c r="E167" s="70">
        <f t="shared" si="6"/>
        <v>21.323568738229756</v>
      </c>
      <c r="G167" s="131"/>
      <c r="H167" s="131"/>
      <c r="I167" s="131"/>
      <c r="J167" s="71"/>
    </row>
    <row r="168" spans="1:10" s="58" customFormat="1" ht="14.25" customHeight="1">
      <c r="A168" s="93">
        <v>3121</v>
      </c>
      <c r="B168" s="93" t="s">
        <v>53</v>
      </c>
      <c r="C168" s="213">
        <v>106200</v>
      </c>
      <c r="D168" s="64">
        <v>22645.63</v>
      </c>
      <c r="E168" s="240">
        <f t="shared" si="6"/>
        <v>21.323568738229756</v>
      </c>
      <c r="G168" s="127"/>
      <c r="H168" s="127"/>
      <c r="I168" s="127"/>
      <c r="J168" s="71"/>
    </row>
    <row r="169" spans="1:10" s="78" customFormat="1" ht="14.25" customHeight="1">
      <c r="A169" s="106">
        <v>313</v>
      </c>
      <c r="B169" s="99" t="s">
        <v>54</v>
      </c>
      <c r="C169" s="44">
        <f>C170+C171</f>
        <v>418000</v>
      </c>
      <c r="D169" s="63">
        <f>D170+D171</f>
        <v>21807.66</v>
      </c>
      <c r="E169" s="70">
        <f t="shared" si="6"/>
        <v>5.2171435406698565</v>
      </c>
      <c r="G169" s="131"/>
      <c r="H169" s="131"/>
      <c r="I169" s="131"/>
      <c r="J169" s="71"/>
    </row>
    <row r="170" spans="1:10" ht="14.25" customHeight="1">
      <c r="A170" s="93">
        <v>3132</v>
      </c>
      <c r="B170" s="93" t="s">
        <v>118</v>
      </c>
      <c r="C170" s="213">
        <v>342000</v>
      </c>
      <c r="D170" s="64">
        <v>19652.26</v>
      </c>
      <c r="E170" s="240">
        <f t="shared" si="6"/>
        <v>5.746274853801169</v>
      </c>
      <c r="G170" s="71"/>
      <c r="H170" s="71"/>
      <c r="I170" s="71"/>
      <c r="J170" s="71"/>
    </row>
    <row r="171" spans="1:10" ht="14.25" customHeight="1">
      <c r="A171" s="93">
        <v>3133</v>
      </c>
      <c r="B171" s="93" t="s">
        <v>119</v>
      </c>
      <c r="C171" s="213">
        <v>76000</v>
      </c>
      <c r="D171" s="64">
        <v>2155.4</v>
      </c>
      <c r="E171" s="240">
        <f t="shared" si="6"/>
        <v>2.8360526315789474</v>
      </c>
      <c r="G171" s="71"/>
      <c r="H171" s="71"/>
      <c r="I171" s="71"/>
      <c r="J171" s="71"/>
    </row>
    <row r="172" spans="1:10" s="59" customFormat="1" ht="14.25" customHeight="1">
      <c r="A172" s="106">
        <v>32</v>
      </c>
      <c r="B172" s="51" t="s">
        <v>3</v>
      </c>
      <c r="C172" s="44">
        <f>C173+C177+C181+C190</f>
        <v>1285154</v>
      </c>
      <c r="D172" s="63">
        <f>D173+D177+D181+D190</f>
        <v>978156.1499999999</v>
      </c>
      <c r="E172" s="70">
        <f t="shared" si="6"/>
        <v>76.11197957598856</v>
      </c>
      <c r="G172" s="132"/>
      <c r="H172" s="132"/>
      <c r="I172" s="132"/>
      <c r="J172" s="71"/>
    </row>
    <row r="173" spans="1:10" s="78" customFormat="1" ht="14.25" customHeight="1">
      <c r="A173" s="106">
        <v>321</v>
      </c>
      <c r="B173" s="51" t="s">
        <v>7</v>
      </c>
      <c r="C173" s="44">
        <f>C174+C175+C176</f>
        <v>172451</v>
      </c>
      <c r="D173" s="63">
        <f>D174+D175+D176</f>
        <v>10272.05</v>
      </c>
      <c r="E173" s="70">
        <f t="shared" si="6"/>
        <v>5.956503586526027</v>
      </c>
      <c r="G173" s="131"/>
      <c r="H173" s="131"/>
      <c r="I173" s="131"/>
      <c r="J173" s="71"/>
    </row>
    <row r="174" spans="1:10" s="58" customFormat="1" ht="14.25" customHeight="1">
      <c r="A174" s="93">
        <v>3211</v>
      </c>
      <c r="B174" s="107" t="s">
        <v>55</v>
      </c>
      <c r="C174" s="213">
        <v>92661</v>
      </c>
      <c r="D174" s="64">
        <v>6750.17</v>
      </c>
      <c r="E174" s="240">
        <f t="shared" si="6"/>
        <v>7.284801588586352</v>
      </c>
      <c r="G174" s="127"/>
      <c r="H174" s="127"/>
      <c r="I174" s="127"/>
      <c r="J174" s="71"/>
    </row>
    <row r="175" spans="1:10" s="58" customFormat="1" ht="14.25" customHeight="1">
      <c r="A175" s="93">
        <v>3212</v>
      </c>
      <c r="B175" s="107" t="s">
        <v>56</v>
      </c>
      <c r="C175" s="213">
        <v>43430</v>
      </c>
      <c r="D175" s="64">
        <v>2262.5</v>
      </c>
      <c r="E175" s="240">
        <f t="shared" si="6"/>
        <v>5.209532581165093</v>
      </c>
      <c r="G175" s="127"/>
      <c r="H175" s="127"/>
      <c r="I175" s="127"/>
      <c r="J175" s="71"/>
    </row>
    <row r="176" spans="1:10" s="58" customFormat="1" ht="14.25" customHeight="1">
      <c r="A176" s="110" t="s">
        <v>5</v>
      </c>
      <c r="B176" s="108" t="s">
        <v>6</v>
      </c>
      <c r="C176" s="213">
        <v>36360</v>
      </c>
      <c r="D176" s="64">
        <v>1259.38</v>
      </c>
      <c r="E176" s="240">
        <f t="shared" si="6"/>
        <v>3.463641364136414</v>
      </c>
      <c r="J176" s="127"/>
    </row>
    <row r="177" spans="1:5" s="78" customFormat="1" ht="14.25" customHeight="1">
      <c r="A177" s="109">
        <v>322</v>
      </c>
      <c r="B177" s="109" t="s">
        <v>57</v>
      </c>
      <c r="C177" s="44">
        <f>C178+C179+C180</f>
        <v>196950</v>
      </c>
      <c r="D177" s="44">
        <f>D178+D179+D180</f>
        <v>71444.11</v>
      </c>
      <c r="E177" s="70">
        <f t="shared" si="6"/>
        <v>36.27525260218329</v>
      </c>
    </row>
    <row r="178" spans="1:5" s="58" customFormat="1" ht="14.25" customHeight="1">
      <c r="A178" s="110">
        <v>3221</v>
      </c>
      <c r="B178" s="93" t="s">
        <v>58</v>
      </c>
      <c r="C178" s="213">
        <v>60600</v>
      </c>
      <c r="D178" s="43">
        <v>6584.05</v>
      </c>
      <c r="E178" s="240">
        <f t="shared" si="6"/>
        <v>10.86476897689769</v>
      </c>
    </row>
    <row r="179" spans="1:5" s="58" customFormat="1" ht="14.25" customHeight="1">
      <c r="A179" s="110">
        <v>3223</v>
      </c>
      <c r="B179" s="93" t="s">
        <v>59</v>
      </c>
      <c r="C179" s="213">
        <v>126250</v>
      </c>
      <c r="D179" s="43">
        <v>63603.6</v>
      </c>
      <c r="E179" s="240">
        <f t="shared" si="6"/>
        <v>50.37908910891089</v>
      </c>
    </row>
    <row r="180" spans="1:5" s="58" customFormat="1" ht="14.25" customHeight="1">
      <c r="A180" s="110" t="s">
        <v>8</v>
      </c>
      <c r="B180" s="110" t="s">
        <v>9</v>
      </c>
      <c r="C180" s="213">
        <v>10100</v>
      </c>
      <c r="D180" s="43">
        <v>1256.46</v>
      </c>
      <c r="E180" s="240">
        <f t="shared" si="6"/>
        <v>12.440198019801981</v>
      </c>
    </row>
    <row r="181" spans="1:5" s="78" customFormat="1" ht="14.25" customHeight="1">
      <c r="A181" s="109">
        <v>323</v>
      </c>
      <c r="B181" s="109" t="s">
        <v>10</v>
      </c>
      <c r="C181" s="44">
        <f>C182+C183+C184+C185+C186+C187+C188+C189</f>
        <v>799400</v>
      </c>
      <c r="D181" s="44">
        <f>D182+D183+D184+D185+D186+D187+D188+D189</f>
        <v>837994.5199999999</v>
      </c>
      <c r="E181" s="70">
        <f t="shared" si="6"/>
        <v>104.82793595196395</v>
      </c>
    </row>
    <row r="182" spans="1:5" s="58" customFormat="1" ht="14.25" customHeight="1">
      <c r="A182" s="102">
        <v>3231</v>
      </c>
      <c r="B182" s="93" t="s">
        <v>60</v>
      </c>
      <c r="C182" s="213">
        <v>65650</v>
      </c>
      <c r="D182" s="43">
        <v>3487.8399999999997</v>
      </c>
      <c r="E182" s="240">
        <f t="shared" si="6"/>
        <v>5.312779893373952</v>
      </c>
    </row>
    <row r="183" spans="1:5" s="58" customFormat="1" ht="14.25" customHeight="1">
      <c r="A183" s="102">
        <v>3232</v>
      </c>
      <c r="B183" s="110" t="s">
        <v>11</v>
      </c>
      <c r="C183" s="213">
        <v>30300</v>
      </c>
      <c r="D183" s="64">
        <v>2470.12</v>
      </c>
      <c r="E183" s="240">
        <f t="shared" si="6"/>
        <v>8.152211221122112</v>
      </c>
    </row>
    <row r="184" spans="1:5" s="58" customFormat="1" ht="14.25" customHeight="1">
      <c r="A184" s="102">
        <v>3233</v>
      </c>
      <c r="B184" s="102" t="s">
        <v>116</v>
      </c>
      <c r="C184" s="213">
        <v>20200</v>
      </c>
      <c r="D184" s="64">
        <v>784.38</v>
      </c>
      <c r="E184" s="240">
        <f t="shared" si="6"/>
        <v>3.8830693069306927</v>
      </c>
    </row>
    <row r="185" spans="1:5" s="58" customFormat="1" ht="14.25" customHeight="1">
      <c r="A185" s="102">
        <v>3234</v>
      </c>
      <c r="B185" s="107" t="s">
        <v>61</v>
      </c>
      <c r="C185" s="213">
        <v>181800</v>
      </c>
      <c r="D185" s="43">
        <v>163814.55000000005</v>
      </c>
      <c r="E185" s="240">
        <f t="shared" si="6"/>
        <v>90.10701320132016</v>
      </c>
    </row>
    <row r="186" spans="1:5" s="58" customFormat="1" ht="14.25" customHeight="1">
      <c r="A186" s="102">
        <v>3235</v>
      </c>
      <c r="B186" s="107" t="s">
        <v>62</v>
      </c>
      <c r="C186" s="213">
        <v>25250</v>
      </c>
      <c r="D186" s="43">
        <v>3258.11</v>
      </c>
      <c r="E186" s="240">
        <f t="shared" si="6"/>
        <v>12.903405940594059</v>
      </c>
    </row>
    <row r="187" spans="1:5" s="66" customFormat="1" ht="14.25" customHeight="1">
      <c r="A187" s="102">
        <v>3237</v>
      </c>
      <c r="B187" s="110" t="s">
        <v>12</v>
      </c>
      <c r="C187" s="213">
        <v>254000</v>
      </c>
      <c r="D187" s="62">
        <v>648211.44</v>
      </c>
      <c r="E187" s="240">
        <f t="shared" si="6"/>
        <v>255.20135433070865</v>
      </c>
    </row>
    <row r="188" spans="1:5" s="58" customFormat="1" ht="14.25" customHeight="1">
      <c r="A188" s="102">
        <v>3238</v>
      </c>
      <c r="B188" s="110" t="s">
        <v>13</v>
      </c>
      <c r="C188" s="213">
        <v>121200</v>
      </c>
      <c r="D188" s="64">
        <v>4571.59</v>
      </c>
      <c r="E188" s="240">
        <f t="shared" si="6"/>
        <v>3.7719389438943893</v>
      </c>
    </row>
    <row r="189" spans="1:5" s="58" customFormat="1" ht="14.25" customHeight="1">
      <c r="A189" s="102">
        <v>3239</v>
      </c>
      <c r="B189" s="110" t="s">
        <v>63</v>
      </c>
      <c r="C189" s="213">
        <v>101000</v>
      </c>
      <c r="D189" s="62">
        <v>11396.49</v>
      </c>
      <c r="E189" s="240">
        <f t="shared" si="6"/>
        <v>11.283653465346534</v>
      </c>
    </row>
    <row r="190" spans="1:5" s="78" customFormat="1" ht="14.25" customHeight="1">
      <c r="A190" s="99">
        <v>329</v>
      </c>
      <c r="B190" s="106" t="s">
        <v>64</v>
      </c>
      <c r="C190" s="65">
        <f>C191+C192+C193+C194</f>
        <v>116353</v>
      </c>
      <c r="D190" s="65">
        <f>D191+D192+D193+D194+D195</f>
        <v>58445.47</v>
      </c>
      <c r="E190" s="70">
        <f t="shared" si="6"/>
        <v>50.231167223879055</v>
      </c>
    </row>
    <row r="191" spans="1:5" ht="14.25" customHeight="1">
      <c r="A191" s="102">
        <v>3292</v>
      </c>
      <c r="B191" s="102" t="s">
        <v>65</v>
      </c>
      <c r="C191" s="214">
        <v>10000</v>
      </c>
      <c r="D191" s="62">
        <v>526.78</v>
      </c>
      <c r="E191" s="240">
        <f t="shared" si="6"/>
        <v>5.267799999999999</v>
      </c>
    </row>
    <row r="192" spans="1:5" ht="14.25" customHeight="1">
      <c r="A192" s="102">
        <v>3293</v>
      </c>
      <c r="B192" s="102" t="s">
        <v>66</v>
      </c>
      <c r="C192" s="214">
        <v>25250</v>
      </c>
      <c r="D192" s="62">
        <v>1851.8899999999999</v>
      </c>
      <c r="E192" s="240">
        <f t="shared" si="6"/>
        <v>7.334217821782178</v>
      </c>
    </row>
    <row r="193" spans="1:5" ht="14.25" customHeight="1">
      <c r="A193" s="102">
        <v>3294</v>
      </c>
      <c r="B193" s="93" t="s">
        <v>122</v>
      </c>
      <c r="C193" s="214">
        <v>303</v>
      </c>
      <c r="D193" s="62">
        <v>6458.72</v>
      </c>
      <c r="E193" s="240">
        <f t="shared" si="6"/>
        <v>2131.590759075908</v>
      </c>
    </row>
    <row r="194" spans="1:5" ht="14.25" customHeight="1">
      <c r="A194" s="102">
        <v>3295</v>
      </c>
      <c r="B194" s="102" t="s">
        <v>121</v>
      </c>
      <c r="C194" s="214">
        <v>80800</v>
      </c>
      <c r="D194" s="62">
        <v>49594.58</v>
      </c>
      <c r="E194" s="240">
        <f t="shared" si="6"/>
        <v>61.37943069306932</v>
      </c>
    </row>
    <row r="195" spans="1:5" ht="14.25" customHeight="1">
      <c r="A195" s="102">
        <v>3299</v>
      </c>
      <c r="B195" s="102" t="s">
        <v>166</v>
      </c>
      <c r="C195" s="214">
        <v>0</v>
      </c>
      <c r="D195" s="62">
        <v>13.5</v>
      </c>
      <c r="E195" s="240"/>
    </row>
    <row r="196" spans="1:5" s="59" customFormat="1" ht="14.25" customHeight="1">
      <c r="A196" s="99">
        <v>34</v>
      </c>
      <c r="B196" s="51" t="s">
        <v>14</v>
      </c>
      <c r="C196" s="44">
        <f>C197</f>
        <v>54120</v>
      </c>
      <c r="D196" s="44">
        <f>D197</f>
        <v>1043810.77</v>
      </c>
      <c r="E196" s="70">
        <f t="shared" si="6"/>
        <v>1928.6969142645971</v>
      </c>
    </row>
    <row r="197" spans="1:5" s="78" customFormat="1" ht="14.25" customHeight="1">
      <c r="A197" s="99">
        <v>343</v>
      </c>
      <c r="B197" s="106" t="s">
        <v>71</v>
      </c>
      <c r="C197" s="44">
        <f>C198+C199+C200</f>
        <v>54120</v>
      </c>
      <c r="D197" s="44">
        <f>D198+D199+D200+D201</f>
        <v>1043810.77</v>
      </c>
      <c r="E197" s="70">
        <f aca="true" t="shared" si="7" ref="E197:E254">D197/C197*100</f>
        <v>1928.6969142645971</v>
      </c>
    </row>
    <row r="198" spans="1:5" ht="14.25" customHeight="1">
      <c r="A198" s="116">
        <v>3431</v>
      </c>
      <c r="B198" s="111" t="s">
        <v>72</v>
      </c>
      <c r="C198" s="213">
        <v>29520</v>
      </c>
      <c r="D198" s="43">
        <v>20343.38</v>
      </c>
      <c r="E198" s="240">
        <f t="shared" si="7"/>
        <v>68.91388888888889</v>
      </c>
    </row>
    <row r="199" spans="1:5" ht="14.25" customHeight="1">
      <c r="A199" s="116">
        <v>3432</v>
      </c>
      <c r="B199" s="111" t="s">
        <v>120</v>
      </c>
      <c r="C199" s="213">
        <v>16400</v>
      </c>
      <c r="D199" s="43">
        <v>9669.87</v>
      </c>
      <c r="E199" s="240">
        <f t="shared" si="7"/>
        <v>58.96262195121952</v>
      </c>
    </row>
    <row r="200" spans="1:5" ht="14.25" customHeight="1">
      <c r="A200" s="116">
        <v>3433</v>
      </c>
      <c r="B200" s="111" t="s">
        <v>73</v>
      </c>
      <c r="C200" s="213">
        <v>8200</v>
      </c>
      <c r="D200" s="43">
        <v>137.6</v>
      </c>
      <c r="E200" s="240">
        <f t="shared" si="7"/>
        <v>1.678048780487805</v>
      </c>
    </row>
    <row r="201" spans="1:5" ht="14.25" customHeight="1">
      <c r="A201" s="116">
        <v>34349</v>
      </c>
      <c r="B201" s="111" t="s">
        <v>169</v>
      </c>
      <c r="C201" s="213">
        <v>0</v>
      </c>
      <c r="D201" s="43">
        <v>1013659.92</v>
      </c>
      <c r="E201" s="70"/>
    </row>
    <row r="202" spans="1:5" s="78" customFormat="1" ht="27.75" customHeight="1">
      <c r="A202" s="104">
        <v>37</v>
      </c>
      <c r="B202" s="112" t="s">
        <v>134</v>
      </c>
      <c r="C202" s="44">
        <f>C203</f>
        <v>25000</v>
      </c>
      <c r="D202" s="44">
        <f>D203</f>
        <v>1216.8</v>
      </c>
      <c r="E202" s="70">
        <f t="shared" si="7"/>
        <v>4.8672</v>
      </c>
    </row>
    <row r="203" spans="1:5" s="78" customFormat="1" ht="14.25" customHeight="1">
      <c r="A203" s="50">
        <v>372</v>
      </c>
      <c r="B203" s="112" t="s">
        <v>133</v>
      </c>
      <c r="C203" s="44">
        <f>C204</f>
        <v>25000</v>
      </c>
      <c r="D203" s="44">
        <f>D204</f>
        <v>1216.8</v>
      </c>
      <c r="E203" s="70">
        <f t="shared" si="7"/>
        <v>4.8672</v>
      </c>
    </row>
    <row r="204" spans="1:5" ht="14.25" customHeight="1">
      <c r="A204" s="116">
        <v>3721</v>
      </c>
      <c r="B204" s="111" t="s">
        <v>132</v>
      </c>
      <c r="C204" s="213">
        <v>25000</v>
      </c>
      <c r="D204" s="43">
        <v>1216.8</v>
      </c>
      <c r="E204" s="70">
        <f t="shared" si="7"/>
        <v>4.8672</v>
      </c>
    </row>
    <row r="205" spans="1:5" s="59" customFormat="1" ht="14.25" customHeight="1">
      <c r="A205" s="50">
        <v>38</v>
      </c>
      <c r="B205" s="113" t="s">
        <v>108</v>
      </c>
      <c r="C205" s="3">
        <f>C206</f>
        <v>130000</v>
      </c>
      <c r="D205" s="3">
        <f>D206</f>
        <v>23857113.22</v>
      </c>
      <c r="E205" s="241" t="s">
        <v>146</v>
      </c>
    </row>
    <row r="206" spans="1:5" s="59" customFormat="1" ht="14.25" customHeight="1">
      <c r="A206" s="50">
        <v>383</v>
      </c>
      <c r="B206" s="112" t="s">
        <v>129</v>
      </c>
      <c r="C206" s="3">
        <f>C207</f>
        <v>130000</v>
      </c>
      <c r="D206" s="3">
        <f>D207</f>
        <v>23857113.22</v>
      </c>
      <c r="E206" s="241" t="s">
        <v>146</v>
      </c>
    </row>
    <row r="207" spans="1:5" s="58" customFormat="1" ht="14.25" customHeight="1">
      <c r="A207" s="116">
        <v>3831</v>
      </c>
      <c r="B207" s="111" t="s">
        <v>143</v>
      </c>
      <c r="C207" s="213">
        <v>130000</v>
      </c>
      <c r="D207" s="64">
        <v>23857113.22</v>
      </c>
      <c r="E207" s="245" t="s">
        <v>146</v>
      </c>
    </row>
    <row r="208" spans="1:5" ht="14.25" customHeight="1">
      <c r="A208" s="110"/>
      <c r="B208" s="110"/>
      <c r="D208" s="43"/>
      <c r="E208" s="70"/>
    </row>
    <row r="209" spans="1:5" ht="14.25" customHeight="1">
      <c r="A209" s="106" t="s">
        <v>91</v>
      </c>
      <c r="B209" s="106" t="s">
        <v>96</v>
      </c>
      <c r="C209" s="44">
        <f aca="true" t="shared" si="8" ref="C209:D211">C210</f>
        <v>102500</v>
      </c>
      <c r="D209" s="44">
        <f t="shared" si="8"/>
        <v>103348.49</v>
      </c>
      <c r="E209" s="70">
        <f t="shared" si="7"/>
        <v>100.82779512195121</v>
      </c>
    </row>
    <row r="210" spans="1:5" ht="14.25" customHeight="1" hidden="1">
      <c r="A210" s="106">
        <v>4</v>
      </c>
      <c r="B210" s="53" t="s">
        <v>103</v>
      </c>
      <c r="C210" s="44">
        <f t="shared" si="8"/>
        <v>102500</v>
      </c>
      <c r="D210" s="44">
        <f t="shared" si="8"/>
        <v>103348.49</v>
      </c>
      <c r="E210" s="70">
        <f t="shared" si="7"/>
        <v>100.82779512195121</v>
      </c>
    </row>
    <row r="211" spans="1:5" ht="14.25" customHeight="1">
      <c r="A211" s="106">
        <v>42</v>
      </c>
      <c r="B211" s="109" t="s">
        <v>15</v>
      </c>
      <c r="C211" s="44">
        <f t="shared" si="8"/>
        <v>102500</v>
      </c>
      <c r="D211" s="44">
        <f t="shared" si="8"/>
        <v>103348.49</v>
      </c>
      <c r="E211" s="70">
        <f t="shared" si="7"/>
        <v>100.82779512195121</v>
      </c>
    </row>
    <row r="212" spans="1:5" s="78" customFormat="1" ht="14.25" customHeight="1">
      <c r="A212" s="106">
        <v>422</v>
      </c>
      <c r="B212" s="51" t="s">
        <v>20</v>
      </c>
      <c r="C212" s="44">
        <f>C213+C214+C215</f>
        <v>102500</v>
      </c>
      <c r="D212" s="44">
        <f>D213+D214+D215</f>
        <v>103348.49</v>
      </c>
      <c r="E212" s="70">
        <f t="shared" si="7"/>
        <v>100.82779512195121</v>
      </c>
    </row>
    <row r="213" spans="1:5" ht="14.25" customHeight="1">
      <c r="A213" s="14" t="s">
        <v>16</v>
      </c>
      <c r="B213" s="15" t="s">
        <v>17</v>
      </c>
      <c r="C213" s="213">
        <v>80000</v>
      </c>
      <c r="D213" s="64">
        <v>69783.24</v>
      </c>
      <c r="E213" s="240">
        <f t="shared" si="7"/>
        <v>87.22905</v>
      </c>
    </row>
    <row r="214" spans="1:5" ht="14.25" customHeight="1">
      <c r="A214" s="110" t="s">
        <v>18</v>
      </c>
      <c r="B214" s="110" t="s">
        <v>19</v>
      </c>
      <c r="C214" s="213">
        <v>7500</v>
      </c>
      <c r="D214" s="43">
        <v>33565.25</v>
      </c>
      <c r="E214" s="240">
        <f t="shared" si="7"/>
        <v>447.5366666666667</v>
      </c>
    </row>
    <row r="215" spans="1:5" ht="14.25" customHeight="1" hidden="1">
      <c r="A215" s="93">
        <v>4223</v>
      </c>
      <c r="B215" s="107" t="s">
        <v>49</v>
      </c>
      <c r="C215" s="213">
        <v>15000</v>
      </c>
      <c r="D215" s="43">
        <v>0</v>
      </c>
      <c r="E215" s="240">
        <f t="shared" si="7"/>
        <v>0</v>
      </c>
    </row>
    <row r="216" spans="1:5" ht="14.25" customHeight="1">
      <c r="A216" s="110"/>
      <c r="B216" s="110"/>
      <c r="D216" s="43"/>
      <c r="E216" s="70"/>
    </row>
    <row r="217" spans="1:5" ht="14.25" customHeight="1">
      <c r="A217" s="106" t="s">
        <v>79</v>
      </c>
      <c r="B217" s="106" t="s">
        <v>97</v>
      </c>
      <c r="C217" s="44">
        <f>C218</f>
        <v>15000</v>
      </c>
      <c r="D217" s="44">
        <f>D218</f>
        <v>27274.68</v>
      </c>
      <c r="E217" s="70">
        <f t="shared" si="7"/>
        <v>181.8312</v>
      </c>
    </row>
    <row r="218" spans="1:5" ht="14.25" customHeight="1" hidden="1">
      <c r="A218" s="106">
        <v>4</v>
      </c>
      <c r="B218" s="53" t="s">
        <v>103</v>
      </c>
      <c r="C218" s="44">
        <f>C219+C222</f>
        <v>15000</v>
      </c>
      <c r="D218" s="44">
        <f>D219+D222</f>
        <v>27274.68</v>
      </c>
      <c r="E218" s="70">
        <f t="shared" si="7"/>
        <v>181.8312</v>
      </c>
    </row>
    <row r="219" spans="1:5" ht="14.25" customHeight="1">
      <c r="A219" s="106">
        <v>41</v>
      </c>
      <c r="B219" s="53" t="s">
        <v>139</v>
      </c>
      <c r="C219" s="44">
        <f>C220</f>
        <v>10000</v>
      </c>
      <c r="D219" s="44">
        <f>D220</f>
        <v>15305.93</v>
      </c>
      <c r="E219" s="70">
        <f t="shared" si="7"/>
        <v>153.0593</v>
      </c>
    </row>
    <row r="220" spans="1:5" ht="14.25" customHeight="1">
      <c r="A220" s="106">
        <v>412</v>
      </c>
      <c r="B220" s="53" t="s">
        <v>140</v>
      </c>
      <c r="C220" s="44">
        <f>C221</f>
        <v>10000</v>
      </c>
      <c r="D220" s="44">
        <f>D221</f>
        <v>15305.93</v>
      </c>
      <c r="E220" s="70">
        <f t="shared" si="7"/>
        <v>153.0593</v>
      </c>
    </row>
    <row r="221" spans="1:5" s="58" customFormat="1" ht="14.25" customHeight="1">
      <c r="A221" s="93">
        <v>4123</v>
      </c>
      <c r="B221" s="123" t="s">
        <v>138</v>
      </c>
      <c r="C221" s="213">
        <v>10000</v>
      </c>
      <c r="D221" s="43">
        <v>15305.93</v>
      </c>
      <c r="E221" s="246">
        <f t="shared" si="7"/>
        <v>153.0593</v>
      </c>
    </row>
    <row r="222" spans="1:5" ht="14.25" customHeight="1">
      <c r="A222" s="106">
        <v>42</v>
      </c>
      <c r="B222" s="109" t="s">
        <v>15</v>
      </c>
      <c r="C222" s="44">
        <f>C223</f>
        <v>5000</v>
      </c>
      <c r="D222" s="44">
        <f>D223</f>
        <v>11968.75</v>
      </c>
      <c r="E222" s="70">
        <f t="shared" si="7"/>
        <v>239.37499999999997</v>
      </c>
    </row>
    <row r="223" spans="1:5" s="78" customFormat="1" ht="14.25" customHeight="1">
      <c r="A223" s="106">
        <v>426</v>
      </c>
      <c r="B223" s="121" t="s">
        <v>24</v>
      </c>
      <c r="C223" s="44">
        <f>C224</f>
        <v>5000</v>
      </c>
      <c r="D223" s="44">
        <f>D224</f>
        <v>11968.75</v>
      </c>
      <c r="E223" s="70">
        <f t="shared" si="7"/>
        <v>239.37499999999997</v>
      </c>
    </row>
    <row r="224" spans="1:5" ht="14.25" customHeight="1">
      <c r="A224" s="110" t="s">
        <v>68</v>
      </c>
      <c r="B224" s="108" t="s">
        <v>1</v>
      </c>
      <c r="C224" s="213">
        <v>5000</v>
      </c>
      <c r="D224" s="64">
        <v>11968.75</v>
      </c>
      <c r="E224" s="246">
        <f t="shared" si="7"/>
        <v>239.37499999999997</v>
      </c>
    </row>
    <row r="225" spans="1:5" ht="14.25" customHeight="1">
      <c r="A225" s="110"/>
      <c r="B225" s="110"/>
      <c r="C225" s="64"/>
      <c r="D225" s="64"/>
      <c r="E225" s="70"/>
    </row>
    <row r="226" spans="1:5" ht="14.25" customHeight="1">
      <c r="A226" s="106" t="s">
        <v>81</v>
      </c>
      <c r="B226" s="113" t="s">
        <v>100</v>
      </c>
      <c r="C226" s="44">
        <f aca="true" t="shared" si="9" ref="C226:D229">C227</f>
        <v>15000</v>
      </c>
      <c r="D226" s="44">
        <f t="shared" si="9"/>
        <v>0</v>
      </c>
      <c r="E226" s="70">
        <f t="shared" si="7"/>
        <v>0</v>
      </c>
    </row>
    <row r="227" spans="1:5" ht="14.25" customHeight="1" hidden="1">
      <c r="A227" s="106">
        <v>4</v>
      </c>
      <c r="B227" s="53" t="s">
        <v>103</v>
      </c>
      <c r="C227" s="44">
        <f t="shared" si="9"/>
        <v>15000</v>
      </c>
      <c r="D227" s="44">
        <f t="shared" si="9"/>
        <v>0</v>
      </c>
      <c r="E227" s="70">
        <f t="shared" si="7"/>
        <v>0</v>
      </c>
    </row>
    <row r="228" spans="1:5" ht="12.75" customHeight="1">
      <c r="A228" s="106">
        <v>42</v>
      </c>
      <c r="B228" s="109" t="s">
        <v>15</v>
      </c>
      <c r="C228" s="44">
        <f t="shared" si="9"/>
        <v>15000</v>
      </c>
      <c r="D228" s="44">
        <f t="shared" si="9"/>
        <v>0</v>
      </c>
      <c r="E228" s="70">
        <f t="shared" si="7"/>
        <v>0</v>
      </c>
    </row>
    <row r="229" spans="1:5" s="78" customFormat="1" ht="12.75" customHeight="1">
      <c r="A229" s="106">
        <v>423</v>
      </c>
      <c r="B229" s="121" t="s">
        <v>21</v>
      </c>
      <c r="C229" s="44">
        <f t="shared" si="9"/>
        <v>15000</v>
      </c>
      <c r="D229" s="44">
        <f t="shared" si="9"/>
        <v>0</v>
      </c>
      <c r="E229" s="70">
        <f t="shared" si="7"/>
        <v>0</v>
      </c>
    </row>
    <row r="230" spans="1:5" ht="12.75" customHeight="1" hidden="1">
      <c r="A230" s="115" t="s">
        <v>23</v>
      </c>
      <c r="B230" s="110" t="s">
        <v>22</v>
      </c>
      <c r="C230" s="213">
        <v>15000</v>
      </c>
      <c r="D230" s="43">
        <v>0</v>
      </c>
      <c r="E230" s="240">
        <f t="shared" si="7"/>
        <v>0</v>
      </c>
    </row>
    <row r="231" spans="1:5" ht="12" customHeight="1">
      <c r="A231" s="115"/>
      <c r="B231" s="110"/>
      <c r="D231" s="43"/>
      <c r="E231" s="70"/>
    </row>
    <row r="232" spans="1:5" s="78" customFormat="1" ht="12.75" customHeight="1">
      <c r="A232" s="117"/>
      <c r="B232" s="211" t="s">
        <v>130</v>
      </c>
      <c r="C232" s="3">
        <f>C233</f>
        <v>148710</v>
      </c>
      <c r="D232" s="3">
        <f>D233</f>
        <v>511663.73</v>
      </c>
      <c r="E232" s="70">
        <f t="shared" si="7"/>
        <v>344.0681393315849</v>
      </c>
    </row>
    <row r="233" spans="1:5" s="78" customFormat="1" ht="19.5" customHeight="1">
      <c r="A233" s="50">
        <v>103</v>
      </c>
      <c r="B233" s="49" t="s">
        <v>94</v>
      </c>
      <c r="C233" s="44">
        <f>C235+C282</f>
        <v>148710</v>
      </c>
      <c r="D233" s="44">
        <f>D235+D282+D290</f>
        <v>511663.73</v>
      </c>
      <c r="E233" s="70">
        <f t="shared" si="7"/>
        <v>344.0681393315849</v>
      </c>
    </row>
    <row r="234" spans="1:5" ht="12" customHeight="1">
      <c r="A234" s="93"/>
      <c r="B234" s="93"/>
      <c r="D234" s="43"/>
      <c r="E234" s="70"/>
    </row>
    <row r="235" spans="1:5" s="78" customFormat="1" ht="14.25" customHeight="1">
      <c r="A235" s="99" t="s">
        <v>131</v>
      </c>
      <c r="B235" s="34" t="s">
        <v>95</v>
      </c>
      <c r="C235" s="3">
        <f>C236</f>
        <v>148710</v>
      </c>
      <c r="D235" s="3">
        <f>D236</f>
        <v>509159.83999999997</v>
      </c>
      <c r="E235" s="70">
        <f t="shared" si="7"/>
        <v>342.3843991661623</v>
      </c>
    </row>
    <row r="236" spans="1:5" ht="14.25" customHeight="1" hidden="1">
      <c r="A236" s="99">
        <v>3</v>
      </c>
      <c r="B236" s="105" t="s">
        <v>88</v>
      </c>
      <c r="C236" s="44">
        <f>C237+C245+C269+C275+C278</f>
        <v>148710</v>
      </c>
      <c r="D236" s="44">
        <f>D237+D245+D269+D275+D278</f>
        <v>509159.83999999997</v>
      </c>
      <c r="E236" s="70">
        <f t="shared" si="7"/>
        <v>342.3843991661623</v>
      </c>
    </row>
    <row r="237" spans="1:5" ht="14.25" customHeight="1">
      <c r="A237" s="99">
        <v>31</v>
      </c>
      <c r="B237" s="106" t="s">
        <v>50</v>
      </c>
      <c r="C237" s="114">
        <f>C238+C240+C242</f>
        <v>135600</v>
      </c>
      <c r="D237" s="114">
        <f>D238+D240+D242</f>
        <v>401822.48</v>
      </c>
      <c r="E237" s="70">
        <f t="shared" si="7"/>
        <v>296.32926253687316</v>
      </c>
    </row>
    <row r="238" spans="1:5" s="78" customFormat="1" ht="14.25" customHeight="1">
      <c r="A238" s="99">
        <v>311</v>
      </c>
      <c r="B238" s="106" t="s">
        <v>51</v>
      </c>
      <c r="C238" s="3">
        <f>C239</f>
        <v>114000</v>
      </c>
      <c r="D238" s="3">
        <f>D239</f>
        <v>259346.18999999997</v>
      </c>
      <c r="E238" s="70">
        <f t="shared" si="7"/>
        <v>227.49665789473684</v>
      </c>
    </row>
    <row r="239" spans="1:10" ht="14.25" customHeight="1">
      <c r="A239" s="93">
        <v>3111</v>
      </c>
      <c r="B239" s="93" t="s">
        <v>52</v>
      </c>
      <c r="C239" s="213">
        <v>114000</v>
      </c>
      <c r="D239" s="64">
        <v>259346.18999999997</v>
      </c>
      <c r="E239" s="240">
        <f t="shared" si="7"/>
        <v>227.49665789473684</v>
      </c>
      <c r="G239" s="71"/>
      <c r="H239" s="71"/>
      <c r="I239" s="71"/>
      <c r="J239" s="71"/>
    </row>
    <row r="240" spans="1:10" ht="14.25" customHeight="1">
      <c r="A240" s="106">
        <v>312</v>
      </c>
      <c r="B240" s="106" t="s">
        <v>53</v>
      </c>
      <c r="C240" s="44">
        <f>C241</f>
        <v>3800</v>
      </c>
      <c r="D240" s="63">
        <f>D241</f>
        <v>93543.67</v>
      </c>
      <c r="E240" s="70">
        <f t="shared" si="7"/>
        <v>2461.6755263157893</v>
      </c>
      <c r="G240" s="71"/>
      <c r="H240" s="71"/>
      <c r="I240" s="71"/>
      <c r="J240" s="71"/>
    </row>
    <row r="241" spans="1:10" ht="14.25" customHeight="1">
      <c r="A241" s="93">
        <v>3121</v>
      </c>
      <c r="B241" s="93" t="s">
        <v>53</v>
      </c>
      <c r="C241" s="213">
        <v>3800</v>
      </c>
      <c r="D241" s="64">
        <v>93543.67</v>
      </c>
      <c r="E241" s="240">
        <f t="shared" si="7"/>
        <v>2461.6755263157893</v>
      </c>
      <c r="G241" s="71"/>
      <c r="H241" s="71"/>
      <c r="I241" s="71"/>
      <c r="J241" s="71"/>
    </row>
    <row r="242" spans="1:10" s="78" customFormat="1" ht="14.25" customHeight="1">
      <c r="A242" s="106">
        <v>313</v>
      </c>
      <c r="B242" s="99" t="s">
        <v>54</v>
      </c>
      <c r="C242" s="3">
        <f>C243+C244</f>
        <v>17800</v>
      </c>
      <c r="D242" s="63">
        <f>D243+D244</f>
        <v>48932.62000000001</v>
      </c>
      <c r="E242" s="70">
        <f t="shared" si="7"/>
        <v>274.9023595505618</v>
      </c>
      <c r="G242" s="131"/>
      <c r="H242" s="131"/>
      <c r="I242" s="131"/>
      <c r="J242" s="71"/>
    </row>
    <row r="243" spans="1:10" ht="14.25" customHeight="1">
      <c r="A243" s="93">
        <v>3132</v>
      </c>
      <c r="B243" s="93" t="s">
        <v>118</v>
      </c>
      <c r="C243" s="213">
        <v>15800</v>
      </c>
      <c r="D243" s="64">
        <v>44096.21000000001</v>
      </c>
      <c r="E243" s="240">
        <f t="shared" si="7"/>
        <v>279.0899367088608</v>
      </c>
      <c r="G243" s="71"/>
      <c r="H243" s="71"/>
      <c r="I243" s="71"/>
      <c r="J243" s="71"/>
    </row>
    <row r="244" spans="1:10" ht="14.25" customHeight="1">
      <c r="A244" s="93">
        <v>3133</v>
      </c>
      <c r="B244" s="93" t="s">
        <v>119</v>
      </c>
      <c r="C244" s="213">
        <v>2000</v>
      </c>
      <c r="D244" s="64">
        <v>4836.41</v>
      </c>
      <c r="E244" s="240">
        <f t="shared" si="7"/>
        <v>241.82049999999998</v>
      </c>
      <c r="G244" s="71"/>
      <c r="H244" s="71"/>
      <c r="I244" s="71"/>
      <c r="J244" s="71"/>
    </row>
    <row r="245" spans="1:10" s="78" customFormat="1" ht="14.25" customHeight="1">
      <c r="A245" s="106">
        <v>32</v>
      </c>
      <c r="B245" s="51" t="s">
        <v>3</v>
      </c>
      <c r="C245" s="3">
        <f>C246+C254+C263</f>
        <v>13110</v>
      </c>
      <c r="D245" s="63">
        <f>D246+D254+D263+D250</f>
        <v>95553.87999999999</v>
      </c>
      <c r="E245" s="70">
        <f t="shared" si="7"/>
        <v>728.8625476735316</v>
      </c>
      <c r="G245" s="131"/>
      <c r="H245" s="131"/>
      <c r="I245" s="131"/>
      <c r="J245" s="71"/>
    </row>
    <row r="246" spans="1:10" s="78" customFormat="1" ht="14.25" customHeight="1">
      <c r="A246" s="106">
        <v>321</v>
      </c>
      <c r="B246" s="51" t="s">
        <v>7</v>
      </c>
      <c r="C246" s="44">
        <f>C248+C249</f>
        <v>11110</v>
      </c>
      <c r="D246" s="63">
        <f>D248+D249+D247</f>
        <v>19122.800000000003</v>
      </c>
      <c r="E246" s="70">
        <f t="shared" si="7"/>
        <v>172.12241224122414</v>
      </c>
      <c r="G246" s="131"/>
      <c r="H246" s="131"/>
      <c r="I246" s="131"/>
      <c r="J246" s="71"/>
    </row>
    <row r="247" spans="1:10" ht="14.25" customHeight="1">
      <c r="A247" s="93">
        <v>3211</v>
      </c>
      <c r="B247" s="107" t="s">
        <v>55</v>
      </c>
      <c r="C247" s="213">
        <v>0</v>
      </c>
      <c r="D247" s="64">
        <v>6750.17</v>
      </c>
      <c r="E247" s="240" t="e">
        <f t="shared" si="7"/>
        <v>#DIV/0!</v>
      </c>
      <c r="G247" s="71"/>
      <c r="H247" s="71"/>
      <c r="I247" s="71"/>
      <c r="J247" s="71"/>
    </row>
    <row r="248" spans="1:10" ht="14.25" customHeight="1">
      <c r="A248" s="93">
        <v>3212</v>
      </c>
      <c r="B248" s="107" t="s">
        <v>56</v>
      </c>
      <c r="C248" s="213">
        <v>7070</v>
      </c>
      <c r="D248" s="64">
        <v>8244.5</v>
      </c>
      <c r="E248" s="240">
        <f t="shared" si="7"/>
        <v>116.61244695898161</v>
      </c>
      <c r="G248" s="71"/>
      <c r="H248" s="71"/>
      <c r="I248" s="71"/>
      <c r="J248" s="71"/>
    </row>
    <row r="249" spans="1:10" ht="14.25" customHeight="1">
      <c r="A249" s="110" t="s">
        <v>5</v>
      </c>
      <c r="B249" s="108" t="s">
        <v>6</v>
      </c>
      <c r="C249" s="213">
        <v>4040</v>
      </c>
      <c r="D249" s="43">
        <v>4128.13</v>
      </c>
      <c r="E249" s="240">
        <f t="shared" si="7"/>
        <v>102.18143564356437</v>
      </c>
      <c r="J249" s="71"/>
    </row>
    <row r="250" spans="1:10" ht="14.25" customHeight="1">
      <c r="A250" s="91">
        <v>322</v>
      </c>
      <c r="B250" s="109" t="s">
        <v>57</v>
      </c>
      <c r="C250" s="44">
        <v>40000</v>
      </c>
      <c r="D250" s="44">
        <f>D251+D252+D253</f>
        <v>12513.619999999999</v>
      </c>
      <c r="E250" s="70">
        <f t="shared" si="7"/>
        <v>31.284049999999997</v>
      </c>
      <c r="J250" s="71"/>
    </row>
    <row r="251" spans="1:10" ht="14.25" customHeight="1">
      <c r="A251" s="115">
        <v>3221</v>
      </c>
      <c r="B251" s="93" t="s">
        <v>58</v>
      </c>
      <c r="C251" s="213">
        <v>40000</v>
      </c>
      <c r="D251" s="43">
        <v>6627.8</v>
      </c>
      <c r="E251" s="240">
        <f t="shared" si="7"/>
        <v>16.5695</v>
      </c>
      <c r="J251" s="71"/>
    </row>
    <row r="252" spans="1:10" ht="14.25" customHeight="1">
      <c r="A252" s="110">
        <v>3223</v>
      </c>
      <c r="B252" s="93" t="s">
        <v>59</v>
      </c>
      <c r="C252" s="213">
        <v>0</v>
      </c>
      <c r="D252" s="43">
        <v>4629.360000000001</v>
      </c>
      <c r="E252" s="70"/>
      <c r="J252" s="71"/>
    </row>
    <row r="253" spans="1:10" ht="14.25" customHeight="1">
      <c r="A253" s="110" t="s">
        <v>8</v>
      </c>
      <c r="B253" s="110" t="s">
        <v>9</v>
      </c>
      <c r="C253" s="213">
        <v>0</v>
      </c>
      <c r="D253" s="43">
        <v>1256.46</v>
      </c>
      <c r="E253" s="70"/>
      <c r="J253" s="71"/>
    </row>
    <row r="254" spans="1:5" s="78" customFormat="1" ht="14.25" customHeight="1">
      <c r="A254" s="106">
        <v>323</v>
      </c>
      <c r="B254" s="109" t="s">
        <v>10</v>
      </c>
      <c r="C254" s="44">
        <f>C261</f>
        <v>2000</v>
      </c>
      <c r="D254" s="44">
        <f>SUM(D255:D262)</f>
        <v>54238.56999999999</v>
      </c>
      <c r="E254" s="70">
        <f t="shared" si="7"/>
        <v>2711.9285</v>
      </c>
    </row>
    <row r="255" spans="1:5" s="78" customFormat="1" ht="14.25" customHeight="1">
      <c r="A255" s="102">
        <v>3231</v>
      </c>
      <c r="B255" s="93" t="s">
        <v>60</v>
      </c>
      <c r="C255" s="242">
        <v>0</v>
      </c>
      <c r="D255" s="64">
        <v>3490.67</v>
      </c>
      <c r="E255" s="70"/>
    </row>
    <row r="256" spans="1:5" s="78" customFormat="1" ht="14.25" customHeight="1">
      <c r="A256" s="102">
        <v>3232</v>
      </c>
      <c r="B256" s="110" t="s">
        <v>11</v>
      </c>
      <c r="C256" s="242">
        <v>0</v>
      </c>
      <c r="D256" s="64">
        <v>2470.12</v>
      </c>
      <c r="E256" s="70"/>
    </row>
    <row r="257" spans="1:5" s="78" customFormat="1" ht="14.25" customHeight="1">
      <c r="A257" s="102">
        <v>3233</v>
      </c>
      <c r="B257" s="102" t="s">
        <v>116</v>
      </c>
      <c r="C257" s="242">
        <v>0</v>
      </c>
      <c r="D257" s="64">
        <v>784.38</v>
      </c>
      <c r="E257" s="70"/>
    </row>
    <row r="258" spans="1:5" s="78" customFormat="1" ht="14.25" customHeight="1">
      <c r="A258" s="102">
        <v>3234</v>
      </c>
      <c r="B258" s="107" t="s">
        <v>61</v>
      </c>
      <c r="C258" s="242">
        <v>0</v>
      </c>
      <c r="D258" s="64">
        <v>7330.09</v>
      </c>
      <c r="E258" s="70"/>
    </row>
    <row r="259" spans="1:5" s="78" customFormat="1" ht="14.25" customHeight="1">
      <c r="A259" s="102">
        <v>3235</v>
      </c>
      <c r="B259" s="107" t="s">
        <v>62</v>
      </c>
      <c r="C259" s="242">
        <v>0</v>
      </c>
      <c r="D259" s="64">
        <v>2558.11</v>
      </c>
      <c r="E259" s="70"/>
    </row>
    <row r="260" spans="1:5" s="78" customFormat="1" ht="14.25" customHeight="1">
      <c r="A260" s="102">
        <v>3237</v>
      </c>
      <c r="B260" s="110" t="s">
        <v>12</v>
      </c>
      <c r="C260" s="242">
        <v>0</v>
      </c>
      <c r="D260" s="64">
        <v>8381.44</v>
      </c>
      <c r="E260" s="70"/>
    </row>
    <row r="261" spans="1:5" ht="14.25" customHeight="1">
      <c r="A261" s="93">
        <v>3238</v>
      </c>
      <c r="B261" s="110" t="s">
        <v>13</v>
      </c>
      <c r="C261" s="213">
        <v>2000</v>
      </c>
      <c r="D261" s="64">
        <v>20217.67</v>
      </c>
      <c r="E261" s="240">
        <f>D261/C261*100</f>
        <v>1010.8834999999999</v>
      </c>
    </row>
    <row r="262" spans="1:5" ht="14.25" customHeight="1">
      <c r="A262" s="93">
        <v>3239</v>
      </c>
      <c r="B262" s="93" t="s">
        <v>63</v>
      </c>
      <c r="C262" s="213">
        <v>0</v>
      </c>
      <c r="D262" s="43">
        <v>9006.09</v>
      </c>
      <c r="E262" s="70"/>
    </row>
    <row r="263" spans="1:5" s="78" customFormat="1" ht="14.25" customHeight="1">
      <c r="A263" s="99">
        <v>329</v>
      </c>
      <c r="B263" s="106" t="s">
        <v>64</v>
      </c>
      <c r="C263" s="44">
        <f>C264</f>
        <v>0</v>
      </c>
      <c r="D263" s="44">
        <f>D264+D265+D266+D267+D268</f>
        <v>9678.89</v>
      </c>
      <c r="E263" s="241" t="s">
        <v>146</v>
      </c>
    </row>
    <row r="264" spans="1:5" ht="14.25" customHeight="1">
      <c r="A264" s="102">
        <v>3292</v>
      </c>
      <c r="B264" s="102" t="s">
        <v>65</v>
      </c>
      <c r="C264" s="213">
        <v>0</v>
      </c>
      <c r="D264" s="43">
        <v>526.78</v>
      </c>
      <c r="E264" s="70"/>
    </row>
    <row r="265" spans="1:5" ht="14.25" customHeight="1">
      <c r="A265" s="102">
        <v>3293</v>
      </c>
      <c r="B265" s="102" t="s">
        <v>66</v>
      </c>
      <c r="C265" s="62"/>
      <c r="D265" s="62">
        <v>1851.8899999999999</v>
      </c>
      <c r="E265" s="70"/>
    </row>
    <row r="266" spans="1:5" ht="14.25" customHeight="1">
      <c r="A266" s="102">
        <v>3294</v>
      </c>
      <c r="B266" s="93" t="s">
        <v>122</v>
      </c>
      <c r="C266" s="62"/>
      <c r="D266" s="62">
        <v>6458.72</v>
      </c>
      <c r="E266" s="70"/>
    </row>
    <row r="267" spans="1:5" ht="14.25" customHeight="1">
      <c r="A267" s="102">
        <v>3295</v>
      </c>
      <c r="B267" s="102" t="s">
        <v>121</v>
      </c>
      <c r="C267" s="62"/>
      <c r="D267" s="62">
        <v>48.75</v>
      </c>
      <c r="E267" s="70"/>
    </row>
    <row r="268" spans="1:10" ht="12" customHeight="1">
      <c r="A268" s="102">
        <v>3299</v>
      </c>
      <c r="B268" s="102" t="s">
        <v>166</v>
      </c>
      <c r="C268" s="62"/>
      <c r="D268" s="62">
        <v>792.75</v>
      </c>
      <c r="E268" s="70"/>
      <c r="J268" s="71"/>
    </row>
    <row r="269" spans="1:10" ht="12" customHeight="1">
      <c r="A269" s="99">
        <v>34</v>
      </c>
      <c r="B269" s="51" t="s">
        <v>14</v>
      </c>
      <c r="C269" s="44">
        <f>C270</f>
        <v>0</v>
      </c>
      <c r="D269" s="44">
        <f>D270</f>
        <v>10403.11</v>
      </c>
      <c r="E269" s="241" t="s">
        <v>146</v>
      </c>
      <c r="J269" s="71"/>
    </row>
    <row r="270" spans="1:10" ht="12" customHeight="1">
      <c r="A270" s="99">
        <v>343</v>
      </c>
      <c r="B270" s="106" t="s">
        <v>71</v>
      </c>
      <c r="C270" s="44">
        <f>C271+C272+C273+C274</f>
        <v>0</v>
      </c>
      <c r="D270" s="44">
        <f>D271+D272+D273+D274</f>
        <v>10403.11</v>
      </c>
      <c r="E270" s="241" t="s">
        <v>146</v>
      </c>
      <c r="J270" s="71"/>
    </row>
    <row r="271" spans="1:10" ht="12" customHeight="1">
      <c r="A271" s="116">
        <v>3431</v>
      </c>
      <c r="B271" s="111" t="s">
        <v>72</v>
      </c>
      <c r="C271" s="213">
        <v>0</v>
      </c>
      <c r="D271" s="43">
        <v>714.38</v>
      </c>
      <c r="E271" s="70"/>
      <c r="J271" s="71"/>
    </row>
    <row r="272" spans="1:10" ht="12" customHeight="1">
      <c r="A272" s="116">
        <v>3432</v>
      </c>
      <c r="B272" s="111" t="s">
        <v>120</v>
      </c>
      <c r="C272" s="213">
        <v>0</v>
      </c>
      <c r="D272" s="43">
        <v>9669.87</v>
      </c>
      <c r="E272" s="70"/>
      <c r="J272" s="71"/>
    </row>
    <row r="273" spans="1:10" ht="12" customHeight="1">
      <c r="A273" s="116">
        <v>3433</v>
      </c>
      <c r="B273" s="111" t="s">
        <v>73</v>
      </c>
      <c r="C273" s="213">
        <v>0</v>
      </c>
      <c r="D273" s="43">
        <v>18.86</v>
      </c>
      <c r="E273" s="70"/>
      <c r="J273" s="71"/>
    </row>
    <row r="274" spans="1:10" ht="12" customHeight="1">
      <c r="A274" s="116">
        <v>34349</v>
      </c>
      <c r="B274" s="111" t="s">
        <v>169</v>
      </c>
      <c r="C274" s="213">
        <v>0</v>
      </c>
      <c r="D274" s="43">
        <v>0</v>
      </c>
      <c r="E274" s="70"/>
      <c r="J274" s="71"/>
    </row>
    <row r="275" spans="1:10" ht="12" customHeight="1">
      <c r="A275" s="104">
        <v>37</v>
      </c>
      <c r="B275" s="112" t="s">
        <v>134</v>
      </c>
      <c r="C275" s="44">
        <f>C276</f>
        <v>0</v>
      </c>
      <c r="D275" s="44">
        <f>D276</f>
        <v>1216.8</v>
      </c>
      <c r="E275" s="241" t="s">
        <v>146</v>
      </c>
      <c r="J275" s="71"/>
    </row>
    <row r="276" spans="1:10" ht="12" customHeight="1">
      <c r="A276" s="50">
        <v>372</v>
      </c>
      <c r="B276" s="112" t="s">
        <v>133</v>
      </c>
      <c r="C276" s="44">
        <f>C277</f>
        <v>0</v>
      </c>
      <c r="D276" s="44">
        <f>D277</f>
        <v>1216.8</v>
      </c>
      <c r="E276" s="241" t="s">
        <v>146</v>
      </c>
      <c r="J276" s="71"/>
    </row>
    <row r="277" spans="1:10" ht="12" customHeight="1">
      <c r="A277" s="116">
        <v>3721</v>
      </c>
      <c r="B277" s="111" t="s">
        <v>132</v>
      </c>
      <c r="C277" s="213">
        <v>0</v>
      </c>
      <c r="D277" s="43">
        <v>1216.8</v>
      </c>
      <c r="E277" s="70"/>
      <c r="J277" s="71"/>
    </row>
    <row r="278" spans="1:10" ht="12" customHeight="1">
      <c r="A278" s="50">
        <v>38</v>
      </c>
      <c r="B278" s="113" t="s">
        <v>108</v>
      </c>
      <c r="C278" s="3">
        <f>C279</f>
        <v>0</v>
      </c>
      <c r="D278" s="3">
        <f>D279</f>
        <v>163.57</v>
      </c>
      <c r="E278" s="241" t="s">
        <v>146</v>
      </c>
      <c r="J278" s="71"/>
    </row>
    <row r="279" spans="1:10" ht="12" customHeight="1">
      <c r="A279" s="50">
        <v>383</v>
      </c>
      <c r="B279" s="112" t="s">
        <v>129</v>
      </c>
      <c r="C279" s="3">
        <f>C280</f>
        <v>0</v>
      </c>
      <c r="D279" s="3">
        <f>D280</f>
        <v>163.57</v>
      </c>
      <c r="E279" s="241" t="s">
        <v>146</v>
      </c>
      <c r="J279" s="71"/>
    </row>
    <row r="280" spans="1:10" ht="12" customHeight="1">
      <c r="A280" s="116">
        <v>3831</v>
      </c>
      <c r="B280" s="111" t="s">
        <v>170</v>
      </c>
      <c r="C280" s="213">
        <v>0</v>
      </c>
      <c r="D280" s="64">
        <v>163.57</v>
      </c>
      <c r="E280" s="70"/>
      <c r="J280" s="71"/>
    </row>
    <row r="281" spans="1:10" ht="12" customHeight="1">
      <c r="A281" s="116"/>
      <c r="B281" s="111"/>
      <c r="C281" s="213"/>
      <c r="D281" s="64"/>
      <c r="E281" s="70"/>
      <c r="J281" s="71"/>
    </row>
    <row r="282" spans="1:5" ht="14.25" customHeight="1">
      <c r="A282" s="106" t="s">
        <v>91</v>
      </c>
      <c r="B282" s="106" t="s">
        <v>96</v>
      </c>
      <c r="C282" s="44">
        <f>C283</f>
        <v>0</v>
      </c>
      <c r="D282" s="44">
        <f>D284</f>
        <v>660</v>
      </c>
      <c r="E282" s="241" t="s">
        <v>146</v>
      </c>
    </row>
    <row r="283" spans="1:5" ht="14.25" customHeight="1" hidden="1">
      <c r="A283" s="106">
        <v>4</v>
      </c>
      <c r="B283" s="53" t="s">
        <v>103</v>
      </c>
      <c r="C283" s="44">
        <f>C284</f>
        <v>0</v>
      </c>
      <c r="D283" s="44"/>
      <c r="E283" s="241" t="s">
        <v>146</v>
      </c>
    </row>
    <row r="284" spans="1:5" ht="14.25" customHeight="1">
      <c r="A284" s="106">
        <v>42</v>
      </c>
      <c r="B284" s="109" t="s">
        <v>15</v>
      </c>
      <c r="C284" s="44">
        <f>C285</f>
        <v>0</v>
      </c>
      <c r="D284" s="44">
        <f>D285</f>
        <v>660</v>
      </c>
      <c r="E284" s="241" t="s">
        <v>146</v>
      </c>
    </row>
    <row r="285" spans="1:5" s="78" customFormat="1" ht="14.25" customHeight="1">
      <c r="A285" s="106">
        <v>422</v>
      </c>
      <c r="B285" s="51" t="s">
        <v>20</v>
      </c>
      <c r="C285" s="44">
        <f>C286+C287+C288</f>
        <v>0</v>
      </c>
      <c r="D285" s="44">
        <f>D286+D287+D288</f>
        <v>660</v>
      </c>
      <c r="E285" s="241" t="s">
        <v>146</v>
      </c>
    </row>
    <row r="286" spans="1:5" ht="14.25" customHeight="1">
      <c r="A286" s="14" t="s">
        <v>16</v>
      </c>
      <c r="B286" s="15" t="s">
        <v>17</v>
      </c>
      <c r="C286" s="213">
        <v>0</v>
      </c>
      <c r="D286" s="64">
        <v>0</v>
      </c>
      <c r="E286" s="70"/>
    </row>
    <row r="287" spans="1:5" ht="12.75">
      <c r="A287" s="110" t="s">
        <v>18</v>
      </c>
      <c r="B287" s="110" t="s">
        <v>19</v>
      </c>
      <c r="C287" s="213">
        <v>0</v>
      </c>
      <c r="D287" s="43">
        <v>660</v>
      </c>
      <c r="E287" s="70"/>
    </row>
    <row r="288" spans="1:5" ht="12.75" hidden="1">
      <c r="A288" s="93">
        <v>4223</v>
      </c>
      <c r="B288" s="107" t="s">
        <v>49</v>
      </c>
      <c r="C288" s="213">
        <v>0</v>
      </c>
      <c r="D288" s="43">
        <v>0</v>
      </c>
      <c r="E288" s="70"/>
    </row>
    <row r="289" spans="1:5" ht="12.75">
      <c r="A289" s="93"/>
      <c r="B289" s="107"/>
      <c r="C289" s="213"/>
      <c r="D289" s="43"/>
      <c r="E289" s="70"/>
    </row>
    <row r="290" spans="1:5" ht="12.75">
      <c r="A290" s="223" t="s">
        <v>79</v>
      </c>
      <c r="B290" s="223" t="s">
        <v>97</v>
      </c>
      <c r="C290" s="44">
        <f>C291</f>
        <v>0</v>
      </c>
      <c r="D290" s="44">
        <f>D291</f>
        <v>1843.89</v>
      </c>
      <c r="E290" s="241" t="s">
        <v>146</v>
      </c>
    </row>
    <row r="291" spans="1:5" ht="12.75" hidden="1">
      <c r="A291" s="224">
        <v>4</v>
      </c>
      <c r="B291" s="225" t="s">
        <v>103</v>
      </c>
      <c r="C291" s="44">
        <f>C292+C295</f>
        <v>0</v>
      </c>
      <c r="D291" s="44">
        <f>D292+D295</f>
        <v>1843.89</v>
      </c>
      <c r="E291" s="241" t="s">
        <v>146</v>
      </c>
    </row>
    <row r="292" spans="1:5" ht="12.75">
      <c r="A292" s="223">
        <v>41</v>
      </c>
      <c r="B292" s="226" t="s">
        <v>139</v>
      </c>
      <c r="C292" s="44">
        <f>C293</f>
        <v>0</v>
      </c>
      <c r="D292" s="44">
        <f>D293</f>
        <v>1831.39</v>
      </c>
      <c r="E292" s="241" t="s">
        <v>146</v>
      </c>
    </row>
    <row r="293" spans="1:5" ht="12.75">
      <c r="A293" s="224">
        <v>412</v>
      </c>
      <c r="B293" s="223" t="s">
        <v>140</v>
      </c>
      <c r="C293" s="44">
        <f>C294</f>
        <v>0</v>
      </c>
      <c r="D293" s="44">
        <f>D294</f>
        <v>1831.39</v>
      </c>
      <c r="E293" s="241" t="s">
        <v>146</v>
      </c>
    </row>
    <row r="294" spans="1:5" ht="12.75">
      <c r="A294" s="227">
        <v>4123</v>
      </c>
      <c r="B294" s="228" t="s">
        <v>138</v>
      </c>
      <c r="C294" s="213">
        <v>0</v>
      </c>
      <c r="D294" s="229">
        <v>1831.39</v>
      </c>
      <c r="E294" s="70"/>
    </row>
    <row r="295" spans="1:5" ht="12.75">
      <c r="A295" s="223">
        <v>42</v>
      </c>
      <c r="B295" s="226" t="s">
        <v>15</v>
      </c>
      <c r="C295" s="44">
        <f>C296</f>
        <v>0</v>
      </c>
      <c r="D295" s="44">
        <f>D296</f>
        <v>12.5</v>
      </c>
      <c r="E295" s="241" t="s">
        <v>146</v>
      </c>
    </row>
    <row r="296" spans="1:5" ht="12.75">
      <c r="A296" s="224">
        <v>426</v>
      </c>
      <c r="B296" s="223" t="s">
        <v>24</v>
      </c>
      <c r="C296" s="44">
        <f>C297</f>
        <v>0</v>
      </c>
      <c r="D296" s="44">
        <f>D297</f>
        <v>12.5</v>
      </c>
      <c r="E296" s="241" t="s">
        <v>146</v>
      </c>
    </row>
    <row r="297" spans="1:5" ht="12.75">
      <c r="A297" s="227" t="s">
        <v>68</v>
      </c>
      <c r="B297" s="228" t="s">
        <v>1</v>
      </c>
      <c r="C297" s="213">
        <v>0</v>
      </c>
      <c r="D297" s="43">
        <v>12.5</v>
      </c>
      <c r="E297" s="70"/>
    </row>
    <row r="352" spans="1:2" ht="12.75">
      <c r="A352" s="103"/>
      <c r="B352" s="8"/>
    </row>
    <row r="435" spans="1:2" ht="12.75">
      <c r="A435" s="103"/>
      <c r="B435" s="8"/>
    </row>
    <row r="492" spans="1:2" ht="12.75">
      <c r="A492" s="103"/>
      <c r="B492" s="8"/>
    </row>
    <row r="529" spans="1:2" ht="12.75">
      <c r="A529" s="9"/>
      <c r="B529" s="7"/>
    </row>
    <row r="594" spans="1:2" ht="12.75">
      <c r="A594" s="10"/>
      <c r="B594" s="11"/>
    </row>
    <row r="596" spans="1:2" ht="12.75">
      <c r="A596" s="12"/>
      <c r="B596" s="12"/>
    </row>
    <row r="597" spans="1:2" ht="12.75">
      <c r="A597" s="9"/>
      <c r="B597" s="2"/>
    </row>
    <row r="599" ht="12.75">
      <c r="A599" s="12"/>
    </row>
    <row r="600" ht="12.75">
      <c r="A600" s="7"/>
    </row>
    <row r="603" spans="1:2" ht="12.75">
      <c r="A603" s="9"/>
      <c r="B603" s="7"/>
    </row>
    <row r="604" ht="12.75">
      <c r="A604" s="12"/>
    </row>
    <row r="606" spans="1:2" ht="12.75">
      <c r="A606" s="14"/>
      <c r="B606" s="6"/>
    </row>
    <row r="607" spans="1:2" ht="12.75">
      <c r="A607" s="14"/>
      <c r="B607" s="6"/>
    </row>
    <row r="608" spans="1:2" ht="12.75">
      <c r="A608" s="9"/>
      <c r="B608" s="7"/>
    </row>
    <row r="609" ht="12.75">
      <c r="A609" s="12"/>
    </row>
    <row r="610" ht="12.75">
      <c r="A610" s="7"/>
    </row>
    <row r="611" spans="1:2" ht="12.75">
      <c r="A611" s="14"/>
      <c r="B611" s="6"/>
    </row>
    <row r="612" spans="1:2" ht="12.75">
      <c r="A612" s="14"/>
      <c r="B612" s="6"/>
    </row>
    <row r="613" spans="1:2" ht="12.75">
      <c r="A613" s="9"/>
      <c r="B613" s="7"/>
    </row>
    <row r="614" ht="12.75">
      <c r="A614" s="12"/>
    </row>
    <row r="615" ht="12.75">
      <c r="A615" s="7"/>
    </row>
    <row r="616" spans="1:2" ht="12.75">
      <c r="A616" s="14"/>
      <c r="B616" s="6"/>
    </row>
    <row r="617" ht="12.75">
      <c r="A617" s="7"/>
    </row>
    <row r="618" spans="1:2" ht="12.75">
      <c r="A618" s="9"/>
      <c r="B618" s="7"/>
    </row>
    <row r="619" ht="12.75">
      <c r="A619" s="7"/>
    </row>
    <row r="620" ht="12.75">
      <c r="A620" s="7"/>
    </row>
    <row r="621" spans="1:2" ht="12.75">
      <c r="A621" s="14"/>
      <c r="B621" s="6"/>
    </row>
    <row r="622" ht="12.75">
      <c r="A622" s="7"/>
    </row>
    <row r="623" ht="12.75">
      <c r="A623" s="7"/>
    </row>
    <row r="624" spans="1:2" ht="12.75">
      <c r="A624" s="14"/>
      <c r="B624" s="6"/>
    </row>
    <row r="625" ht="12.75">
      <c r="A625" s="7"/>
    </row>
    <row r="626" ht="12.75">
      <c r="A626" s="7"/>
    </row>
    <row r="627" spans="1:2" ht="12.75">
      <c r="A627" s="14"/>
      <c r="B627" s="6"/>
    </row>
    <row r="628" spans="1:2" ht="12.75">
      <c r="A628" s="14"/>
      <c r="B628" s="6"/>
    </row>
    <row r="629" spans="1:2" ht="12.75">
      <c r="A629" s="14"/>
      <c r="B629" s="6"/>
    </row>
    <row r="630" ht="12.75">
      <c r="A630" s="7"/>
    </row>
    <row r="631" ht="12.75">
      <c r="A631" s="7"/>
    </row>
    <row r="632" spans="1:2" ht="12.75">
      <c r="A632" s="14"/>
      <c r="B632" s="15"/>
    </row>
    <row r="633" ht="12.75">
      <c r="A633" s="7"/>
    </row>
    <row r="634" ht="12.75">
      <c r="A634" s="7"/>
    </row>
    <row r="635" spans="1:2" ht="12.75">
      <c r="A635" s="14"/>
      <c r="B635" s="6"/>
    </row>
    <row r="636" ht="12.75">
      <c r="A636" s="7"/>
    </row>
    <row r="637" ht="12.75">
      <c r="A637" s="7"/>
    </row>
    <row r="638" spans="1:2" ht="12.75">
      <c r="A638" s="14"/>
      <c r="B638" s="6"/>
    </row>
    <row r="639" ht="12.75">
      <c r="A639" s="7"/>
    </row>
    <row r="640" ht="12.75">
      <c r="A640" s="7"/>
    </row>
    <row r="641" spans="1:2" ht="12.75">
      <c r="A641" s="14"/>
      <c r="B641" s="6"/>
    </row>
    <row r="642" ht="12.75">
      <c r="A642" s="7"/>
    </row>
    <row r="643" ht="12.75">
      <c r="A643" s="7"/>
    </row>
    <row r="644" spans="1:2" ht="12.75">
      <c r="A644" s="14"/>
      <c r="B644" s="6"/>
    </row>
    <row r="645" ht="12.75">
      <c r="A645" s="7"/>
    </row>
    <row r="646" ht="12.75">
      <c r="A646" s="7"/>
    </row>
    <row r="647" spans="1:2" ht="12.75">
      <c r="A647" s="14"/>
      <c r="B647" s="6"/>
    </row>
    <row r="648" ht="12.75">
      <c r="A648" s="7"/>
    </row>
    <row r="649" ht="12.75">
      <c r="A649" s="7"/>
    </row>
    <row r="650" spans="1:2" ht="12.75">
      <c r="A650" s="14"/>
      <c r="B650" s="6"/>
    </row>
    <row r="651" ht="12.75">
      <c r="A651" s="7"/>
    </row>
    <row r="652" ht="12.75">
      <c r="A652" s="7"/>
    </row>
    <row r="653" spans="1:2" ht="12.75">
      <c r="A653" s="14"/>
      <c r="B653" s="6"/>
    </row>
    <row r="654" ht="12.75">
      <c r="A654" s="7"/>
    </row>
    <row r="655" ht="12.75">
      <c r="A655" s="7"/>
    </row>
    <row r="656" spans="1:2" ht="12.75">
      <c r="A656" s="14"/>
      <c r="B656" s="6"/>
    </row>
    <row r="657" ht="12.75">
      <c r="A657" s="7"/>
    </row>
    <row r="658" ht="12.75">
      <c r="A658" s="7"/>
    </row>
    <row r="659" spans="1:2" ht="12.75">
      <c r="A659" s="14"/>
      <c r="B659" s="6"/>
    </row>
    <row r="660" ht="12.75">
      <c r="B660" s="6"/>
    </row>
    <row r="661" ht="12.75">
      <c r="A661" s="7"/>
    </row>
    <row r="662" spans="1:2" ht="12.75">
      <c r="A662" s="14"/>
      <c r="B662" s="6"/>
    </row>
    <row r="663" spans="1:2" ht="12.75">
      <c r="A663" s="14"/>
      <c r="B663" s="6"/>
    </row>
    <row r="664" ht="12.75">
      <c r="A664" s="7"/>
    </row>
    <row r="665" spans="1:2" ht="12.75">
      <c r="A665" s="14"/>
      <c r="B665" s="6"/>
    </row>
    <row r="666" spans="1:2" ht="12.75">
      <c r="A666" s="14"/>
      <c r="B666" s="6"/>
    </row>
    <row r="667" spans="1:2" ht="12.75">
      <c r="A667" s="9"/>
      <c r="B667" s="7"/>
    </row>
    <row r="668" spans="1:2" ht="12.75">
      <c r="A668" s="14"/>
      <c r="B668" s="6"/>
    </row>
    <row r="669" ht="12.75">
      <c r="A669" s="7"/>
    </row>
    <row r="670" spans="1:2" ht="12.75">
      <c r="A670" s="7"/>
      <c r="B670" s="7"/>
    </row>
    <row r="671" spans="1:2" ht="12.75">
      <c r="A671" s="7"/>
      <c r="B671" s="7"/>
    </row>
    <row r="672" ht="12.75">
      <c r="A672" s="7"/>
    </row>
    <row r="673" spans="1:2" ht="12.75">
      <c r="A673" s="14"/>
      <c r="B673" s="6"/>
    </row>
    <row r="674" spans="1:2" ht="12.75">
      <c r="A674" s="7"/>
      <c r="B674" s="7"/>
    </row>
    <row r="675" ht="12.75">
      <c r="A675" s="7"/>
    </row>
    <row r="676" spans="1:2" ht="12.75">
      <c r="A676" s="14"/>
      <c r="B676" s="6"/>
    </row>
    <row r="677" spans="1:2" ht="12.75">
      <c r="A677" s="7"/>
      <c r="B677" s="7"/>
    </row>
    <row r="678" ht="12.75">
      <c r="A678" s="7"/>
    </row>
    <row r="679" spans="1:2" ht="12.75">
      <c r="A679" s="14"/>
      <c r="B679" s="6"/>
    </row>
    <row r="680" spans="1:2" ht="12.75">
      <c r="A680" s="7"/>
      <c r="B680" s="7"/>
    </row>
    <row r="681" ht="12.75">
      <c r="A681" s="7"/>
    </row>
    <row r="682" spans="1:2" ht="12.75">
      <c r="A682" s="14"/>
      <c r="B682" s="6"/>
    </row>
    <row r="683" ht="12.75">
      <c r="A683" s="7"/>
    </row>
    <row r="684" ht="12.75">
      <c r="A684" s="7"/>
    </row>
    <row r="685" spans="1:2" ht="12.75">
      <c r="A685" s="14"/>
      <c r="B685" s="6"/>
    </row>
    <row r="686" ht="12.75">
      <c r="A686" s="7"/>
    </row>
    <row r="687" ht="12.75">
      <c r="A687" s="7"/>
    </row>
    <row r="688" spans="1:2" ht="12.75">
      <c r="A688" s="14"/>
      <c r="B688" s="6"/>
    </row>
    <row r="689" ht="12.75">
      <c r="A689" s="7"/>
    </row>
    <row r="690" spans="1:2" ht="12.75">
      <c r="A690" s="7"/>
      <c r="B690" s="14"/>
    </row>
    <row r="691" spans="1:2" ht="12.75">
      <c r="A691" s="14"/>
      <c r="B691" s="6"/>
    </row>
    <row r="692" spans="1:2" ht="12.75">
      <c r="A692" s="14"/>
      <c r="B692" s="6"/>
    </row>
    <row r="693" spans="1:2" ht="12.75">
      <c r="A693" s="14"/>
      <c r="B693" s="6"/>
    </row>
    <row r="694" ht="12.75">
      <c r="A694" s="7"/>
    </row>
    <row r="695" ht="12.75">
      <c r="A695" s="7"/>
    </row>
    <row r="696" spans="1:2" ht="12.75">
      <c r="A696" s="14"/>
      <c r="B696" s="6"/>
    </row>
    <row r="697" ht="12.75">
      <c r="A697" s="7"/>
    </row>
    <row r="698" ht="12.75">
      <c r="A698" s="7"/>
    </row>
    <row r="699" spans="1:2" ht="12.75">
      <c r="A699" s="14"/>
      <c r="B699" s="6"/>
    </row>
    <row r="700" spans="1:2" ht="12.75">
      <c r="A700" s="14"/>
      <c r="B700" s="6"/>
    </row>
    <row r="701" spans="1:2" ht="12.75">
      <c r="A701" s="14"/>
      <c r="B701" s="6"/>
    </row>
    <row r="702" spans="1:2" ht="12.75">
      <c r="A702" s="14"/>
      <c r="B702" s="6"/>
    </row>
    <row r="703" spans="1:2" ht="12.75">
      <c r="A703" s="14"/>
      <c r="B703" s="6"/>
    </row>
    <row r="704" spans="1:2" ht="12.75">
      <c r="A704" s="14"/>
      <c r="B704" s="6"/>
    </row>
    <row r="705" ht="12.75">
      <c r="A705" s="7"/>
    </row>
    <row r="706" spans="1:2" ht="12.75">
      <c r="A706" s="7"/>
      <c r="B706" s="6"/>
    </row>
    <row r="707" spans="1:2" ht="12.75">
      <c r="A707" s="11"/>
      <c r="B707" s="6"/>
    </row>
    <row r="708" spans="1:2" ht="12.75">
      <c r="A708" s="14"/>
      <c r="B708" s="6"/>
    </row>
    <row r="709" spans="1:2" ht="12.75">
      <c r="A709" s="14"/>
      <c r="B709" s="6"/>
    </row>
    <row r="710" spans="1:2" ht="12.75">
      <c r="A710" s="14"/>
      <c r="B710" s="6"/>
    </row>
    <row r="711" spans="1:2" ht="12.75">
      <c r="A711" s="14"/>
      <c r="B711" s="6"/>
    </row>
    <row r="712" spans="1:2" ht="12.75">
      <c r="A712" s="14"/>
      <c r="B712" s="6"/>
    </row>
    <row r="713" ht="12.75">
      <c r="A713" s="7"/>
    </row>
    <row r="714" ht="12.75">
      <c r="A714" s="7"/>
    </row>
    <row r="715" spans="1:2" ht="12.75">
      <c r="A715" s="14"/>
      <c r="B715" s="6"/>
    </row>
    <row r="716" ht="12.75">
      <c r="B716" s="6"/>
    </row>
    <row r="717" spans="1:2" ht="12.75">
      <c r="A717" s="7"/>
      <c r="B717" s="6"/>
    </row>
    <row r="718" spans="1:2" ht="12.75">
      <c r="A718" s="14"/>
      <c r="B718" s="6"/>
    </row>
    <row r="719" spans="1:2" ht="12.75">
      <c r="A719" s="14"/>
      <c r="B719" s="6"/>
    </row>
    <row r="720" spans="1:2" ht="12.75">
      <c r="A720" s="7"/>
      <c r="B720" s="6"/>
    </row>
    <row r="721" spans="1:2" ht="12.75">
      <c r="A721" s="14"/>
      <c r="B721" s="6"/>
    </row>
    <row r="722" ht="12.75">
      <c r="B722" s="6"/>
    </row>
    <row r="723" spans="1:2" ht="12.75">
      <c r="A723" s="1"/>
      <c r="B723" s="7"/>
    </row>
    <row r="724" ht="12.75">
      <c r="B724" s="6"/>
    </row>
    <row r="725" spans="1:2" ht="12.75">
      <c r="A725" s="7"/>
      <c r="B725" s="7"/>
    </row>
    <row r="726" ht="12.75">
      <c r="A726" s="7"/>
    </row>
    <row r="727" ht="12.75">
      <c r="A727" s="7"/>
    </row>
    <row r="728" spans="1:2" ht="12.75">
      <c r="A728" s="14"/>
      <c r="B728" s="6"/>
    </row>
    <row r="729" spans="1:2" ht="12.75">
      <c r="A729" s="14"/>
      <c r="B729" s="6"/>
    </row>
    <row r="730" ht="12.75">
      <c r="A730" s="7"/>
    </row>
    <row r="731" ht="12.75">
      <c r="A731" s="7"/>
    </row>
    <row r="732" spans="1:2" ht="12.75">
      <c r="A732" s="14"/>
      <c r="B732" s="6"/>
    </row>
    <row r="733" spans="1:2" ht="12.75">
      <c r="A733" s="14"/>
      <c r="B733" s="6"/>
    </row>
    <row r="734" spans="1:2" ht="12.75">
      <c r="A734" s="14"/>
      <c r="B734" s="6"/>
    </row>
    <row r="735" spans="1:2" ht="12.75">
      <c r="A735" s="14"/>
      <c r="B735" s="6"/>
    </row>
    <row r="736" spans="1:2" ht="12.75">
      <c r="A736" s="14"/>
      <c r="B736" s="6"/>
    </row>
    <row r="737" ht="12.75">
      <c r="A737" s="7"/>
    </row>
    <row r="738" ht="12.75">
      <c r="A738" s="7"/>
    </row>
    <row r="739" spans="1:2" ht="12.75">
      <c r="A739" s="14"/>
      <c r="B739" s="6"/>
    </row>
    <row r="740" spans="1:2" ht="12.75">
      <c r="A740" s="14"/>
      <c r="B740" s="6"/>
    </row>
    <row r="741" spans="1:2" ht="12.75">
      <c r="A741" s="14"/>
      <c r="B741" s="6"/>
    </row>
    <row r="742" spans="1:2" ht="12.75">
      <c r="A742" s="14"/>
      <c r="B742" s="6"/>
    </row>
    <row r="743" spans="1:2" ht="12.75">
      <c r="A743" s="14"/>
      <c r="B743" s="6"/>
    </row>
    <row r="744" spans="1:2" ht="12.75">
      <c r="A744" s="9"/>
      <c r="B744" s="7"/>
    </row>
    <row r="745" spans="1:2" ht="12.75">
      <c r="A745" s="14"/>
      <c r="B745" s="6"/>
    </row>
    <row r="746" spans="1:2" ht="12.75">
      <c r="A746" s="7"/>
      <c r="B746" s="7"/>
    </row>
    <row r="747" ht="12.75">
      <c r="A747" s="7"/>
    </row>
    <row r="748" ht="12.75">
      <c r="A748" s="7"/>
    </row>
    <row r="749" spans="1:2" ht="12.75">
      <c r="A749" s="14"/>
      <c r="B749" s="6"/>
    </row>
    <row r="750" spans="1:2" ht="12.75">
      <c r="A750" s="14"/>
      <c r="B750" s="6"/>
    </row>
    <row r="751" ht="12.75">
      <c r="A751" s="7"/>
    </row>
    <row r="752" spans="1:2" ht="12.75">
      <c r="A752" s="14"/>
      <c r="B752" s="6"/>
    </row>
    <row r="753" ht="12.75">
      <c r="A753" s="7"/>
    </row>
    <row r="757" ht="12.75">
      <c r="A757" s="7"/>
    </row>
    <row r="758" ht="12.75">
      <c r="A758" s="7"/>
    </row>
    <row r="759" spans="1:2" ht="12.75">
      <c r="A759" s="14"/>
      <c r="B759" s="6"/>
    </row>
    <row r="760" ht="12.75">
      <c r="A760" s="12"/>
    </row>
    <row r="762" spans="1:2" ht="12.75">
      <c r="A762" s="9"/>
      <c r="B762" s="7"/>
    </row>
    <row r="799" spans="1:2" ht="12.75">
      <c r="A799" s="9"/>
      <c r="B799" s="2"/>
    </row>
    <row r="824" spans="1:2" ht="12.75">
      <c r="A824" s="103"/>
      <c r="B824" s="8"/>
    </row>
    <row r="826" spans="1:2" ht="12.75">
      <c r="A826" s="103"/>
      <c r="B826" s="8"/>
    </row>
    <row r="827" spans="1:2" ht="12.75">
      <c r="A827" s="103"/>
      <c r="B827" s="8"/>
    </row>
    <row r="828" spans="1:2" ht="12.75">
      <c r="A828" s="103"/>
      <c r="B828" s="8"/>
    </row>
    <row r="829" spans="1:2" ht="12.75">
      <c r="A829" s="103"/>
      <c r="B829" s="8"/>
    </row>
    <row r="831" spans="1:2" ht="12.75">
      <c r="A831" s="9"/>
      <c r="B831" s="2"/>
    </row>
    <row r="877" spans="1:2" ht="12.75">
      <c r="A877" s="103"/>
      <c r="B877" s="8"/>
    </row>
    <row r="879" spans="1:2" ht="12.75">
      <c r="A879" s="103"/>
      <c r="B879" s="8"/>
    </row>
    <row r="880" spans="1:2" ht="12.75">
      <c r="A880" s="103"/>
      <c r="B880" s="8"/>
    </row>
    <row r="881" spans="1:2" ht="12.75">
      <c r="A881" s="103"/>
      <c r="B881" s="8"/>
    </row>
    <row r="886" spans="1:2" ht="12.75">
      <c r="A886" s="9"/>
      <c r="B886" s="2"/>
    </row>
  </sheetData>
  <sheetProtection/>
  <mergeCells count="3">
    <mergeCell ref="A1:E1"/>
    <mergeCell ref="A2:B2"/>
    <mergeCell ref="A3:B3"/>
  </mergeCells>
  <printOptions horizontalCentered="1"/>
  <pageMargins left="0.1968503937007874" right="0.1968503937007874" top="0.4330708661417323" bottom="0.5118110236220472" header="0.31496062992125984" footer="0.31496062992125984"/>
  <pageSetup firstPageNumber="575" useFirstPageNumber="1" horizontalDpi="600" verticalDpi="600" orientation="portrait" paperSize="9" scale="85" r:id="rId1"/>
  <headerFooter scaleWithDoc="0" alignWithMargins="0">
    <oddFooter>&amp;C&amp;P</oddFooter>
  </headerFooter>
  <ignoredErrors>
    <ignoredError sqref="A23 A176 A180 A213:A214 A224 A230 A61 A249" numberStoredAsText="1"/>
    <ignoredError sqref="D57:D60 D45 D14 D16 D20 D70:D71 D11:D12 D8:D9 C73:D73 C161:C162 C164:D165 C172:D173 C169:D169 C167:D167 D177 C205:D205 C222:D223 C209:D211 E5 C190 C196:D196 C225:D229 C202:D203 C237:D238 D64 C75 D75:D76 C242:D242 C298:C356 C234:D235 C93:D93 C96:D97 C101:D101 C99:D99 D206 D181 D28 C232:D232 D160:D162 D91 C78:D79 C197 C216:D220 C240:D240 C246 C263 C245 D9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2017-05-22T08:43:50Z</cp:lastPrinted>
  <dcterms:created xsi:type="dcterms:W3CDTF">2001-11-29T15:00:47Z</dcterms:created>
  <dcterms:modified xsi:type="dcterms:W3CDTF">2017-05-22T08:43:52Z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5DAB- Izvršenje financijskog plana 2016. godinu.xls</vt:lpwstr>
  </property>
</Properties>
</file>