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38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'bilanca'!$A$1:$G$27</definedName>
    <definedName name="_xlnm.Print_Area" localSheetId="4">'posebni dio'!$A$1:$E$119</definedName>
    <definedName name="_xlnm.Print_Area" localSheetId="1">'prihodi'!$A$1:$H$39</definedName>
    <definedName name="_xlnm.Print_Area" localSheetId="3">'račun financiranja'!$A$1:$H$44</definedName>
    <definedName name="_xlnm.Print_Area" localSheetId="2">'rashodi-opći dio'!$A$1:$H$70</definedName>
  </definedNames>
  <calcPr fullCalcOnLoad="1"/>
</workbook>
</file>

<file path=xl/sharedStrings.xml><?xml version="1.0" encoding="utf-8"?>
<sst xmlns="http://schemas.openxmlformats.org/spreadsheetml/2006/main" count="357" uniqueCount="187">
  <si>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</si>
  <si>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</si>
  <si>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</si>
  <si>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</si>
  <si>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</si>
  <si>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</si>
  <si>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</si>
  <si>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</si>
  <si>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</si>
  <si>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</si>
  <si>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</si>
  <si>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</si>
  <si>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</si>
  <si>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</si>
  <si>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</si>
  <si>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Postrojenja i oprema</t>
  </si>
  <si>
    <t>PRIMICI OD FINANCIJSKE IMOVINE I ZADUŽIVANJA</t>
  </si>
  <si>
    <t>Primici od prodaje dionica i udjela u glavnici</t>
  </si>
  <si>
    <t>IZDACI ZA FINANCIJSKU IMOVINU I OTPLATE ZAJMOVA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</si>
  <si>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</si>
  <si>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</si>
  <si>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</si>
  <si>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</si>
  <si>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</si>
  <si>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</si>
  <si>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dividendi</t>
  </si>
  <si>
    <t>B. RAČUN FINANCIRANJA</t>
  </si>
  <si>
    <t>Ostali prihodi od financijske imovine</t>
  </si>
  <si>
    <t>Prihodi od nefinancijske imovine</t>
  </si>
  <si>
    <t>Prihodi od zakupa i iznajmljivanja imovine</t>
  </si>
  <si>
    <t>PRIHODI OD PRODAJE NEFINANCIJSKE IMOVINE</t>
  </si>
  <si>
    <t>Prihodi od prodaje građevinskih objekata</t>
  </si>
  <si>
    <t>Poslovni objekti</t>
  </si>
  <si>
    <t>Prihodi od prodaje proizvedene dugotrajne imovine</t>
  </si>
  <si>
    <t>RASHODI POSLOVANJA</t>
  </si>
  <si>
    <t>Rashodi za zaposlene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</si>
  <si>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</si>
  <si>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</si>
  <si>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</si>
  <si>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</si>
  <si>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</si>
  <si>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</si>
  <si>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</si>
  <si>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</si>
  <si>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</si>
  <si>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</si>
  <si>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</si>
  <si>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</si>
  <si>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</si>
  <si>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</si>
  <si>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</si>
  <si>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</si>
  <si>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</si>
  <si>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RASHODI ZA NABAVU NEFINANCIJSKE IMOVINE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</si>
  <si>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</si>
  <si>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</si>
  <si>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</si>
  <si>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</si>
  <si>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</si>
  <si>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</si>
  <si>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 xml:space="preserve">ADMINISTRACIJA I UPRAVLJANJE  </t>
  </si>
  <si>
    <t>K2000</t>
  </si>
  <si>
    <t>OPREMANJE</t>
  </si>
  <si>
    <t>SERVISIRANJE UNUTARNJEG DUGA</t>
  </si>
  <si>
    <t>ZAJMOVI OD TUZEMNIH BANAKA I OSTALIH FINANCIJSKIH INSTITUCIJA IZVAN JAVNOG SEKTORA</t>
  </si>
  <si>
    <t>A1002</t>
  </si>
  <si>
    <t>SERVISIRANJE VANJSKOG DUGA</t>
  </si>
  <si>
    <t>ZAJMOVI OD INOZEMNIH BANAKA I OSTALIH FINANCIJSKIH INSTITUCIJA IZVAN JAVNOG SEKTORA</t>
  </si>
  <si>
    <t>I. OPĆI DIO</t>
  </si>
  <si>
    <t>II. POSEBNI DIO</t>
  </si>
  <si>
    <t>Primici od prodaje dionica i udjela u glavnici trgovačkih društava izvan javnog sektora</t>
  </si>
  <si>
    <t>Dionice i udjeli u glavnici tuzemnih trgovačkih društava izvan javnog sektora</t>
  </si>
  <si>
    <t>RASHODI  POSLOVANJA</t>
  </si>
  <si>
    <t>PRIHODI POSLOVANJA I PRIHODI OD PRODAJE NEFINANCIJSKE IMOVINE</t>
  </si>
  <si>
    <t>RASHODI POSLOVANJA I RASHODI ZA NABAVU NEFINANCIJSKE IMOVINE</t>
  </si>
  <si>
    <t>A1001</t>
  </si>
  <si>
    <t>Primljene otplate (povrati) glavnice danih zajmova</t>
  </si>
  <si>
    <t>Izdaci za dane zajmove</t>
  </si>
  <si>
    <t>DANI ZAJMOVI</t>
  </si>
  <si>
    <t>Primici od zaduživanja</t>
  </si>
  <si>
    <t>Prihodi od prodaje neproizvedene imovine</t>
  </si>
  <si>
    <t>Prihodi od materijalne imovine - prirodnih bogatstva</t>
  </si>
  <si>
    <t>Zemljište</t>
  </si>
  <si>
    <t>Ostali nespomenuti financijski rashodi</t>
  </si>
  <si>
    <t>A1003</t>
  </si>
  <si>
    <t>Plaće (Bruto)</t>
  </si>
  <si>
    <t>Kamate za primljene kredite i zajmove od kreditnih i ostalih financijskih institucija izvan javnog sektora</t>
  </si>
  <si>
    <t>Negativne tečajne razlike i razlike zbog primjene valutne klauzule</t>
  </si>
  <si>
    <t>Izdaci za otplatu glavnice primljenih kredita i zajmova</t>
  </si>
  <si>
    <t>Otplata glavnice primljenih kredita i zajmova od kreditnih i ostalih financijskih institucija izvan javnog sektora</t>
  </si>
  <si>
    <t>Prihodi od pozitivnih tečajnih razlika i razlika zbog primjene valutne klauzule</t>
  </si>
  <si>
    <t>Prihodi od prodaje proizvoda i robe te pruženih usluga</t>
  </si>
  <si>
    <t>Doprinosi za obvzeno zdravstveno osiguranje</t>
  </si>
  <si>
    <t>Doprinosi za obvezno zdravstveno osiguranje</t>
  </si>
  <si>
    <t>Prihodi  od prodaje proizvoda i robe te pruženih usluga i prihodi od donacija</t>
  </si>
  <si>
    <t>Prihodi od pruženih usluga</t>
  </si>
  <si>
    <t>Doprinosi za obvezno osiguranje u slučaju nezaposlenosti</t>
  </si>
  <si>
    <t xml:space="preserve">Kamate za primljene kredite i zajmove </t>
  </si>
  <si>
    <t>Otplata glavnice primljenih kredita od tuzemnih kreditnih institucija izvan javnog sektora</t>
  </si>
  <si>
    <t xml:space="preserve">Otplata glavnice primljenih kredita od inozemnih kreditnih institucija </t>
  </si>
  <si>
    <t xml:space="preserve">Prihodi od zateznih kamata </t>
  </si>
  <si>
    <t>Stambeni objekti</t>
  </si>
  <si>
    <t>Plaće za prekovremeni rad</t>
  </si>
  <si>
    <t>Usluge promidžbe i informiranja</t>
  </si>
  <si>
    <t>Pristojbe i naknade</t>
  </si>
  <si>
    <t>Ostali rashodi</t>
  </si>
  <si>
    <t>Kazne, penali i naknade štete</t>
  </si>
  <si>
    <t>Oprema za održavanje i zaštitu</t>
  </si>
  <si>
    <t>Ulaganja u računalne programe</t>
  </si>
  <si>
    <t>Ostale naknade troškova zaposlenima</t>
  </si>
  <si>
    <t>Naknada za korištenje nefinancijske imovine</t>
  </si>
  <si>
    <t>ADMINISTRATIVNO UPRAVLJANJE, OPREMANJE I KONTROLA DRŽAVNE IMOVINE</t>
  </si>
  <si>
    <t>Kazne, upravne mjere i ostali prihodi</t>
  </si>
  <si>
    <t>Ostali prihodi</t>
  </si>
  <si>
    <t>Kamate za primljene kredite i zajmove od kreditnih i ostalih financijskih institucija u javnom sektoru</t>
  </si>
  <si>
    <t>Plaće u naravi</t>
  </si>
  <si>
    <t>Kamate za primljene kredite i zajmmove od kreditnih i ostalih financijskih institucija u javnom sektoru</t>
  </si>
  <si>
    <t>Naknade za rad predstavničkih i izvršnih tijela, povjerenstava i sl</t>
  </si>
  <si>
    <t>Prihodi od upravnih i administrativnih pristojbi, pristojbi po posebnim propisima i nakanada</t>
  </si>
  <si>
    <t>Prihodi po posebnim propisima</t>
  </si>
  <si>
    <t>Ostali nespomenuti prihodi</t>
  </si>
  <si>
    <t>Prihodi od kamata na dane zajmove trgovačkim društvima u javnom sektoru</t>
  </si>
  <si>
    <t>Primljeni krediti od tuzemnih kreditnih financijskih instiucija izvan javnog sektora</t>
  </si>
  <si>
    <t>Primici (povrati) glavnice zajmova danih trgovačkim društvima u javnom sektoru</t>
  </si>
  <si>
    <t>Povrat zajmova danih tuzemnim trgovačkim društvima u javnom sektoru</t>
  </si>
  <si>
    <t>Otplata glavnice primljenih kredita i zajmova od kreditnih i ostalih financijskih institucija u javnog sektora</t>
  </si>
  <si>
    <t>Izdaci za dane zajmove trgovačkim društvima u javnom sektoru</t>
  </si>
  <si>
    <t>Dani zajmovi tuzemnim trgovačkim društvima  u javnom sektoru</t>
  </si>
  <si>
    <t>Ugovorene kazne i ostale naknade šteta</t>
  </si>
  <si>
    <t>Dionice i udjeli u glavnici trgovačkih društava u javnom sektoru</t>
  </si>
  <si>
    <t>Primljeni krediti i zajmovi od kreditnih i ostalih financijskih institucija izvan javnog sektora</t>
  </si>
  <si>
    <t>Otplata glavnice primljenih kredita od kreditnih institucija u javnom sektoru</t>
  </si>
  <si>
    <t>Primici od prodaje dionica i udjela u glavnici kreditnih i ostalih financijskih institucija    izvan javnog sektora</t>
  </si>
  <si>
    <t>Dionice i udjeli u glavnici tuzemnih kreditnih i ostalih financijskih institucija  izvan javnog sektora</t>
  </si>
  <si>
    <t>Rashodi za nabavu neproizvedene dugotrajne imovine</t>
  </si>
  <si>
    <t>Nematerijalna imovina</t>
  </si>
  <si>
    <t>Licence</t>
  </si>
  <si>
    <t>Ugovorne kazne i ostale naknade štete</t>
  </si>
  <si>
    <t>Izdaci za dionice i udjele u glavnici</t>
  </si>
  <si>
    <t>DIONICE I UDJELI U GLAVNICI</t>
  </si>
  <si>
    <t>A1004</t>
  </si>
  <si>
    <t>Primici (povrati) glavnice zajmova danih trgovačkim društvima i obrtnicima izvan javnog sektora</t>
  </si>
  <si>
    <t>Povrat zajmova danih tuzemnim trgovačkim društvima izvan javnog sektora</t>
  </si>
  <si>
    <t>Kazne i upravne mjere</t>
  </si>
  <si>
    <t>Kazne i druge mjere u kaznenom postupku</t>
  </si>
  <si>
    <t>BROJČANA OZNAKA I NAZIV</t>
  </si>
  <si>
    <t>INDEKS</t>
  </si>
  <si>
    <t>5=4/2*100</t>
  </si>
  <si>
    <t>6=4/3*100</t>
  </si>
  <si>
    <t>4=3/2*100</t>
  </si>
  <si>
    <t>1</t>
  </si>
  <si>
    <t>-</t>
  </si>
  <si>
    <t>Primici od prodaje dionica i udjela u glavnici trgovačkih društava u javnom sektoru</t>
  </si>
  <si>
    <t>Kamate za primljene zajmove od trgovačkih društava u javnom sektoru</t>
  </si>
  <si>
    <t>Otplata glavnice primljenih kredita i zajmova od kreditnih i ostalih financijskih institucija u javnom sektoru</t>
  </si>
  <si>
    <t>05</t>
  </si>
  <si>
    <t>CENTAR ZA RESTRUKTURIRANJE I PRODAJU</t>
  </si>
  <si>
    <t>Upravne i administrativne pristojbe</t>
  </si>
  <si>
    <t>Ostale pristojbe i naknade</t>
  </si>
  <si>
    <t>Materijal i dijelovi za tekuće i investicijsko održavanje</t>
  </si>
  <si>
    <t>Zdravstvene i veterinarske usluge</t>
  </si>
  <si>
    <t>Naknade troškova osobama izvan radnog odnosa</t>
  </si>
  <si>
    <t>Troškovi sudskih postupaka</t>
  </si>
  <si>
    <t>Komunikacijska oprema</t>
  </si>
  <si>
    <t>Uređaji, strojevi i oprema za ostale namjene</t>
  </si>
  <si>
    <t>Nematerijalna proizvedena imovina</t>
  </si>
  <si>
    <t>Prihodi od kamata na dane zajmove trgovačkim društvima i obrtnicima izvan javnog sektora</t>
  </si>
  <si>
    <t>Naknade za rad predstavničkih i izvršnih tijela, povjerenstava i sl.</t>
  </si>
  <si>
    <t>Primljeni krediti i zajmovi od kreditnih i ostalih financijskih institucija u javnom sektoru</t>
  </si>
  <si>
    <t>Primljeni krediti kreditnih instiucija u javnom sektoru</t>
  </si>
  <si>
    <t>Primljeni zajmovi od trgovačkih društava u javnom sektoru</t>
  </si>
  <si>
    <t>Otplata glavnice primljenih zajmova od trgovačkih društava u javnom sektoru</t>
  </si>
  <si>
    <t>IZVRŠENJE             2015.</t>
  </si>
  <si>
    <t>PRIJENOS DEPOZITA U SLJEDEĆE RAZDOBLJE</t>
  </si>
  <si>
    <t>IZVORNI    PLAN 2016.</t>
  </si>
  <si>
    <t>IZVRŠENJE             2016.</t>
  </si>
  <si>
    <t>IZVORNI PLAN 2016.</t>
  </si>
  <si>
    <t>IZVRŠENJE            2015.</t>
  </si>
  <si>
    <t>Otplata glavnice primljenih zajmova od drugih razina vlasti</t>
  </si>
  <si>
    <t>Otplata glavnice primljenih zajmova od državnog proračuna</t>
  </si>
  <si>
    <t>Izdaci za depozite i jamčevne pologe</t>
  </si>
  <si>
    <t>Izdaci za depozite u kreditnim i ostalim financijskim institucijama - tuzemni</t>
  </si>
  <si>
    <t xml:space="preserve">UKUPNI PRIHODI </t>
  </si>
  <si>
    <t xml:space="preserve">UKUPNI RASHODI </t>
  </si>
  <si>
    <t>CENTRA ZA RESTRUKTURIRANJE I PRODAJU</t>
  </si>
  <si>
    <t xml:space="preserve">IZVRŠENJE FINANCIJSKOG PLANA </t>
  </si>
  <si>
    <t xml:space="preserve"> ZA 2016. GODINU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</si>
</sst>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#,##0.0"/>
  </numFmts>
  <fonts count="6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Bookman Old Style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Bookman Old Style"/>
      <family val="1"/>
    </font>
    <font>
      <b/>
      <sz val="12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sz val="10"/>
      <name val="Geneva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"/>
      <family val="1"/>
    </font>
    <font>
      <sz val="8"/>
      <color indexed="8"/>
      <name val="MS Sans Serif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1" fillId="0" borderId="0" applyFont="0" applyFill="0" applyBorder="0" applyAlignment="0" applyProtection="0"/>
    <xf numFmtId="0" fontId="5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9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 quotePrefix="1">
      <alignment horizontal="left" wrapText="1"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 quotePrefix="1">
      <alignment horizontal="left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Alignment="1">
      <alignment vertical="center" wrapText="1"/>
    </xf>
    <xf numFmtId="3" fontId="10" fillId="0" borderId="11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0" fontId="10" fillId="0" borderId="12" xfId="0" applyFont="1" applyBorder="1" applyAlignment="1" quotePrefix="1">
      <alignment horizontal="left"/>
    </xf>
    <xf numFmtId="4" fontId="10" fillId="0" borderId="12" xfId="0" applyNumberFormat="1" applyFont="1" applyBorder="1" applyAlignment="1">
      <alignment horizontal="right"/>
    </xf>
    <xf numFmtId="3" fontId="10" fillId="0" borderId="11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 quotePrefix="1">
      <alignment horizontal="left" vertical="center" wrapText="1"/>
    </xf>
    <xf numFmtId="0" fontId="7" fillId="0" borderId="0" xfId="0" applyFont="1" applyBorder="1" applyAlignment="1" quotePrefix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33" borderId="0" xfId="0" applyNumberFormat="1" applyFont="1" applyFill="1" applyBorder="1" applyAlignment="1" applyProtection="1">
      <alignment wrapText="1"/>
      <protection/>
    </xf>
    <xf numFmtId="0" fontId="13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 quotePrefix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 quotePrefix="1">
      <alignment horizontal="left" vertical="center"/>
      <protection/>
    </xf>
    <xf numFmtId="3" fontId="13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13" fillId="0" borderId="0" xfId="0" applyNumberFormat="1" applyFont="1" applyFill="1" applyBorder="1" applyAlignment="1" applyProtection="1">
      <alignment wrapText="1"/>
      <protection/>
    </xf>
    <xf numFmtId="0" fontId="13" fillId="0" borderId="12" xfId="0" applyFont="1" applyBorder="1" applyAlignment="1" quotePrefix="1">
      <alignment horizontal="left" vertical="center" wrapText="1"/>
    </xf>
    <xf numFmtId="0" fontId="13" fillId="0" borderId="12" xfId="0" applyNumberFormat="1" applyFont="1" applyFill="1" applyBorder="1" applyAlignment="1" applyProtection="1" quotePrefix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13" fillId="33" borderId="0" xfId="0" applyNumberFormat="1" applyFont="1" applyFill="1" applyBorder="1" applyAlignment="1" applyProtection="1">
      <alignment wrapText="1"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 quotePrefix="1">
      <alignment horizontal="left"/>
      <protection/>
    </xf>
    <xf numFmtId="3" fontId="13" fillId="0" borderId="13" xfId="0" applyNumberFormat="1" applyFont="1" applyFill="1" applyBorder="1" applyAlignment="1" applyProtection="1">
      <alignment horizontal="right"/>
      <protection/>
    </xf>
    <xf numFmtId="4" fontId="13" fillId="0" borderId="13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 horizontal="right"/>
      <protection/>
    </xf>
    <xf numFmtId="4" fontId="13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 quotePrefix="1">
      <alignment horizontal="left"/>
      <protection/>
    </xf>
    <xf numFmtId="0" fontId="13" fillId="0" borderId="0" xfId="0" applyFont="1" applyBorder="1" applyAlignment="1">
      <alignment horizontal="left"/>
    </xf>
    <xf numFmtId="4" fontId="13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16" fillId="0" borderId="0" xfId="51" applyFont="1" applyFill="1" applyBorder="1" applyAlignment="1">
      <alignment horizontal="left" wrapText="1"/>
      <protection/>
    </xf>
    <xf numFmtId="0" fontId="13" fillId="0" borderId="0" xfId="0" applyFont="1" applyBorder="1" applyAlignment="1" quotePrefix="1">
      <alignment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7" fillId="0" borderId="0" xfId="0" applyFont="1" applyAlignment="1" quotePrefix="1">
      <alignment horizontal="left" vertical="center" wrapText="1"/>
    </xf>
    <xf numFmtId="0" fontId="14" fillId="0" borderId="0" xfId="0" applyFont="1" applyAlignment="1" quotePrefix="1">
      <alignment horizontal="left" vertical="center" wrapText="1"/>
    </xf>
    <xf numFmtId="0" fontId="13" fillId="0" borderId="0" xfId="0" applyFont="1" applyAlignment="1" quotePrefix="1">
      <alignment horizontal="left" vertical="center" wrapText="1"/>
    </xf>
    <xf numFmtId="0" fontId="13" fillId="0" borderId="14" xfId="0" applyFont="1" applyBorder="1" applyAlignment="1" quotePrefix="1">
      <alignment horizontal="left" vertical="center" wrapText="1"/>
    </xf>
    <xf numFmtId="0" fontId="14" fillId="0" borderId="0" xfId="0" applyNumberFormat="1" applyFont="1" applyFill="1" applyBorder="1" applyAlignment="1" applyProtection="1" quotePrefix="1">
      <alignment horizontal="left" vertical="center" wrapText="1"/>
      <protection/>
    </xf>
    <xf numFmtId="4" fontId="13" fillId="0" borderId="12" xfId="53" applyNumberFormat="1" applyFont="1" applyFill="1" applyBorder="1" applyAlignment="1">
      <alignment horizontal="right" vertical="center" wrapText="1"/>
      <protection/>
    </xf>
    <xf numFmtId="3" fontId="21" fillId="0" borderId="12" xfId="52" applyNumberFormat="1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right" vertical="center" wrapText="1"/>
      <protection/>
    </xf>
    <xf numFmtId="4" fontId="13" fillId="0" borderId="11" xfId="53" applyNumberFormat="1" applyFont="1" applyFill="1" applyBorder="1" applyAlignment="1">
      <alignment horizontal="right" vertical="center" wrapText="1"/>
      <protection/>
    </xf>
    <xf numFmtId="3" fontId="21" fillId="0" borderId="11" xfId="52" applyNumberFormat="1" applyFont="1" applyFill="1" applyBorder="1" applyAlignment="1">
      <alignment horizontal="center" vertical="center" wrapText="1"/>
      <protection/>
    </xf>
    <xf numFmtId="4" fontId="21" fillId="0" borderId="11" xfId="53" applyNumberFormat="1" applyFont="1" applyFill="1" applyBorder="1" applyAlignment="1">
      <alignment horizontal="center" vertical="center" wrapText="1"/>
      <protection/>
    </xf>
    <xf numFmtId="3" fontId="10" fillId="0" borderId="11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22" fillId="0" borderId="12" xfId="0" applyNumberFormat="1" applyFont="1" applyFill="1" applyBorder="1" applyAlignment="1" applyProtection="1" quotePrefix="1">
      <alignment horizontal="left"/>
      <protection/>
    </xf>
    <xf numFmtId="0" fontId="22" fillId="0" borderId="15" xfId="0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10" fillId="0" borderId="12" xfId="0" applyNumberFormat="1" applyFont="1" applyFill="1" applyBorder="1" applyAlignment="1" applyProtection="1" quotePrefix="1">
      <alignment horizontal="left" wrapText="1"/>
      <protection/>
    </xf>
    <xf numFmtId="0" fontId="22" fillId="0" borderId="15" xfId="0" applyFont="1" applyBorder="1" applyAlignment="1" quotePrefix="1">
      <alignment horizontal="center"/>
    </xf>
    <xf numFmtId="0" fontId="22" fillId="0" borderId="15" xfId="0" applyFont="1" applyBorder="1" applyAlignment="1" quotePrefix="1">
      <alignment horizontal="center" vertical="top"/>
    </xf>
    <xf numFmtId="0" fontId="13" fillId="0" borderId="13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/>
    </xf>
    <xf numFmtId="0" fontId="7" fillId="0" borderId="0" xfId="0" applyFont="1" applyBorder="1" applyAlignment="1" quotePrefix="1">
      <alignment horizontal="left" vertical="top"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 quotePrefix="1">
      <alignment horizontal="left" vertical="top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2" fontId="13" fillId="0" borderId="13" xfId="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 quotePrefix="1">
      <alignment horizontal="left"/>
    </xf>
    <xf numFmtId="3" fontId="15" fillId="0" borderId="0" xfId="0" applyNumberFormat="1" applyFont="1" applyFill="1" applyBorder="1" applyAlignment="1" applyProtection="1">
      <alignment horizontal="right"/>
      <protection/>
    </xf>
    <xf numFmtId="2" fontId="13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 quotePrefix="1">
      <alignment horizontal="left" wrapText="1"/>
    </xf>
    <xf numFmtId="0" fontId="13" fillId="0" borderId="13" xfId="0" applyNumberFormat="1" applyFont="1" applyFill="1" applyBorder="1" applyAlignment="1" applyProtection="1">
      <alignment horizontal="left" vertical="top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3" fontId="23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right" wrapText="1"/>
      <protection/>
    </xf>
    <xf numFmtId="4" fontId="13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Font="1" applyBorder="1" applyAlignment="1">
      <alignment horizontal="left" vertical="top" wrapText="1"/>
    </xf>
    <xf numFmtId="2" fontId="7" fillId="0" borderId="0" xfId="0" applyNumberFormat="1" applyFont="1" applyFill="1" applyBorder="1" applyAlignment="1" applyProtection="1">
      <alignment wrapText="1"/>
      <protection/>
    </xf>
    <xf numFmtId="2" fontId="13" fillId="0" borderId="0" xfId="0" applyNumberFormat="1" applyFont="1" applyFill="1" applyBorder="1" applyAlignment="1" applyProtection="1">
      <alignment wrapText="1"/>
      <protection/>
    </xf>
    <xf numFmtId="4" fontId="7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Font="1" applyBorder="1" applyAlignment="1" quotePrefix="1">
      <alignment horizontal="left" vertical="top" wrapText="1"/>
    </xf>
    <xf numFmtId="0" fontId="13" fillId="0" borderId="0" xfId="0" applyFont="1" applyBorder="1" applyAlignment="1" quotePrefix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3" fontId="23" fillId="0" borderId="0" xfId="0" applyNumberFormat="1" applyFont="1" applyFill="1" applyBorder="1" applyAlignment="1" applyProtection="1">
      <alignment wrapText="1"/>
      <protection/>
    </xf>
    <xf numFmtId="2" fontId="23" fillId="0" borderId="0" xfId="0" applyNumberFormat="1" applyFont="1" applyFill="1" applyBorder="1" applyAlignment="1" applyProtection="1">
      <alignment wrapText="1"/>
      <protection/>
    </xf>
    <xf numFmtId="3" fontId="23" fillId="0" borderId="0" xfId="0" applyNumberFormat="1" applyFont="1" applyFill="1" applyBorder="1" applyAlignment="1" applyProtection="1">
      <alignment horizontal="right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3" fontId="13" fillId="0" borderId="11" xfId="52" applyNumberFormat="1" applyFont="1" applyFill="1" applyBorder="1" applyAlignment="1">
      <alignment horizontal="center" vertical="center" wrapText="1"/>
      <protection/>
    </xf>
    <xf numFmtId="3" fontId="13" fillId="0" borderId="12" xfId="52" applyNumberFormat="1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 quotePrefix="1">
      <alignment horizontal="left" vertical="top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 quotePrefix="1">
      <alignment horizontal="left" vertical="top"/>
      <protection/>
    </xf>
    <xf numFmtId="3" fontId="16" fillId="0" borderId="0" xfId="0" applyNumberFormat="1" applyFont="1" applyFill="1" applyBorder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right" wrapText="1"/>
      <protection/>
    </xf>
    <xf numFmtId="2" fontId="24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NumberFormat="1" applyFont="1" applyFill="1" applyBorder="1" applyAlignment="1" applyProtection="1">
      <alignment horizontal="left" vertical="justify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25" fillId="0" borderId="13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 horizontal="right" wrapText="1"/>
      <protection/>
    </xf>
    <xf numFmtId="0" fontId="13" fillId="0" borderId="0" xfId="0" applyFont="1" applyBorder="1" applyAlignment="1" quotePrefix="1">
      <alignment horizontal="left" wrapText="1"/>
    </xf>
    <xf numFmtId="0" fontId="13" fillId="0" borderId="0" xfId="0" applyFont="1" applyBorder="1" applyAlignment="1">
      <alignment horizontal="left" wrapText="1"/>
    </xf>
    <xf numFmtId="0" fontId="7" fillId="0" borderId="0" xfId="0" applyFont="1" applyBorder="1" applyAlignment="1" quotePrefix="1">
      <alignment horizontal="left" wrapText="1"/>
    </xf>
    <xf numFmtId="3" fontId="13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7" fillId="0" borderId="0" xfId="0" applyFont="1" applyAlignment="1" quotePrefix="1">
      <alignment horizontal="left" wrapText="1"/>
    </xf>
    <xf numFmtId="0" fontId="13" fillId="0" borderId="0" xfId="0" applyFont="1" applyAlignment="1" quotePrefix="1">
      <alignment horizontal="left" wrapText="1"/>
    </xf>
    <xf numFmtId="0" fontId="14" fillId="0" borderId="0" xfId="0" applyFont="1" applyAlignment="1" quotePrefix="1">
      <alignment horizontal="left" wrapText="1"/>
    </xf>
    <xf numFmtId="3" fontId="14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2" fontId="24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3" fontId="21" fillId="0" borderId="12" xfId="52" applyNumberFormat="1" applyFont="1" applyFill="1" applyBorder="1" applyAlignment="1">
      <alignment horizontal="center" vertical="center" wrapText="1"/>
      <protection/>
    </xf>
    <xf numFmtId="0" fontId="22" fillId="0" borderId="16" xfId="0" applyFont="1" applyBorder="1" applyAlignment="1" quotePrefix="1">
      <alignment horizontal="center"/>
    </xf>
    <xf numFmtId="0" fontId="10" fillId="0" borderId="12" xfId="0" applyFont="1" applyBorder="1" applyAlignment="1" quotePrefix="1">
      <alignment horizontal="left" wrapText="1"/>
    </xf>
    <xf numFmtId="172" fontId="27" fillId="0" borderId="0" xfId="0" applyNumberFormat="1" applyFont="1" applyAlignment="1">
      <alignment horizontal="center" vertical="center" wrapText="1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 quotePrefix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 quotePrefix="1">
      <alignment horizontal="left"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 quotePrefix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21" fillId="33" borderId="12" xfId="0" applyNumberFormat="1" applyFont="1" applyFill="1" applyBorder="1" applyAlignment="1" quotePrefix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172" fontId="13" fillId="33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ill="1" applyBorder="1" applyAlignment="1" applyProtection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5" xfId="51"/>
    <cellStyle name="Obično_Polugodišnji-sabor" xfId="52"/>
    <cellStyle name="Obično_prihodi 2005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J3" sqref="J3"/>
    </sheetView>
  </sheetViews>
  <sheetFormatPr defaultColWidth="11.421875" defaultRowHeight="12.75"/>
  <cols>
    <col min="1" max="1" width="4.7109375" style="197" customWidth="1"/>
    <col min="2" max="2" width="51.28125" style="2" customWidth="1"/>
    <col min="3" max="3" width="13.140625" style="2" customWidth="1"/>
    <col min="4" max="4" width="13.28125" style="3" customWidth="1"/>
    <col min="5" max="5" width="13.00390625" style="2" customWidth="1"/>
    <col min="6" max="6" width="9.8515625" style="2" customWidth="1"/>
    <col min="7" max="7" width="8.00390625" style="2" customWidth="1"/>
    <col min="8" max="16384" width="11.421875" style="2" customWidth="1"/>
  </cols>
  <sheetData>
    <row r="1" spans="1:8" ht="22.5" customHeight="1">
      <c r="A1" s="205" t="s">
        <v>185</v>
      </c>
      <c r="B1" s="206"/>
      <c r="C1" s="206"/>
      <c r="D1" s="206"/>
      <c r="E1" s="206"/>
      <c r="F1" s="206"/>
      <c r="G1" s="206"/>
      <c r="H1" s="24"/>
    </row>
    <row r="2" spans="1:8" ht="20.25">
      <c r="A2" s="205" t="s">
        <v>184</v>
      </c>
      <c r="B2" s="206"/>
      <c r="C2" s="206"/>
      <c r="D2" s="206"/>
      <c r="E2" s="206"/>
      <c r="F2" s="206"/>
      <c r="G2" s="206"/>
      <c r="H2" s="24"/>
    </row>
    <row r="3" spans="1:8" ht="20.25">
      <c r="A3" s="205" t="s">
        <v>186</v>
      </c>
      <c r="B3" s="206"/>
      <c r="C3" s="206"/>
      <c r="D3" s="206"/>
      <c r="E3" s="206"/>
      <c r="F3" s="206"/>
      <c r="G3" s="206"/>
      <c r="H3" s="24"/>
    </row>
    <row r="4" spans="1:8" s="5" customFormat="1" ht="35.25" customHeight="1">
      <c r="A4" s="211" t="s">
        <v>68</v>
      </c>
      <c r="B4" s="212"/>
      <c r="C4" s="212"/>
      <c r="D4" s="212"/>
      <c r="E4" s="212"/>
      <c r="F4" s="212"/>
      <c r="G4" s="212"/>
      <c r="H4" s="23"/>
    </row>
    <row r="5" spans="1:8" ht="24" customHeight="1">
      <c r="A5" s="211" t="s">
        <v>1</v>
      </c>
      <c r="B5" s="212"/>
      <c r="C5" s="212"/>
      <c r="D5" s="212"/>
      <c r="E5" s="212"/>
      <c r="F5" s="212"/>
      <c r="G5" s="212"/>
      <c r="H5" s="23"/>
    </row>
    <row r="6" ht="9" customHeight="1">
      <c r="B6" s="6"/>
    </row>
    <row r="7" spans="1:7" s="1" customFormat="1" ht="27.75" customHeight="1">
      <c r="A7" s="207" t="s">
        <v>145</v>
      </c>
      <c r="B7" s="208"/>
      <c r="C7" s="167" t="s">
        <v>172</v>
      </c>
      <c r="D7" s="167" t="s">
        <v>174</v>
      </c>
      <c r="E7" s="167" t="s">
        <v>175</v>
      </c>
      <c r="F7" s="109" t="s">
        <v>146</v>
      </c>
      <c r="G7" s="109" t="s">
        <v>146</v>
      </c>
    </row>
    <row r="8" spans="1:7" s="1" customFormat="1" ht="12.75" customHeight="1">
      <c r="A8" s="209">
        <v>1</v>
      </c>
      <c r="B8" s="210"/>
      <c r="C8" s="110">
        <v>2</v>
      </c>
      <c r="D8" s="110">
        <v>3</v>
      </c>
      <c r="E8" s="110">
        <v>4</v>
      </c>
      <c r="F8" s="111" t="s">
        <v>147</v>
      </c>
      <c r="G8" s="111" t="s">
        <v>148</v>
      </c>
    </row>
    <row r="9" spans="1:7" ht="16.5">
      <c r="A9" s="118">
        <v>6</v>
      </c>
      <c r="B9" s="116" t="s">
        <v>20</v>
      </c>
      <c r="C9" s="25">
        <f>prihodi!D5</f>
        <v>71836263.67</v>
      </c>
      <c r="D9" s="25">
        <f>prihodi!E5</f>
        <v>137050000</v>
      </c>
      <c r="E9" s="25">
        <f>prihodi!F5</f>
        <v>142724609</v>
      </c>
      <c r="F9" s="113">
        <f aca="true" t="shared" si="0" ref="F9:F15">E9/C9*100</f>
        <v>198.68044593138288</v>
      </c>
      <c r="G9" s="26">
        <f aca="true" t="shared" si="1" ref="G9:G15">E9/D9*100</f>
        <v>104.14053921926305</v>
      </c>
    </row>
    <row r="10" spans="1:7" ht="30.75" customHeight="1">
      <c r="A10" s="119">
        <v>7</v>
      </c>
      <c r="B10" s="204" t="s">
        <v>30</v>
      </c>
      <c r="C10" s="25">
        <f>prihodi!D32</f>
        <v>454497</v>
      </c>
      <c r="D10" s="25">
        <f>prihodi!E32</f>
        <v>3200000</v>
      </c>
      <c r="E10" s="25">
        <f>prihodi!F32</f>
        <v>2669684</v>
      </c>
      <c r="F10" s="113">
        <f t="shared" si="0"/>
        <v>587.3930961040447</v>
      </c>
      <c r="G10" s="26">
        <f t="shared" si="1"/>
        <v>83.427625</v>
      </c>
    </row>
    <row r="11" spans="1:7" ht="16.5">
      <c r="A11" s="118"/>
      <c r="B11" s="116" t="s">
        <v>182</v>
      </c>
      <c r="C11" s="25">
        <f>C9+C10</f>
        <v>72290760.67</v>
      </c>
      <c r="D11" s="25">
        <f>D9+D10</f>
        <v>140250000</v>
      </c>
      <c r="E11" s="25">
        <f>E9+E10</f>
        <v>145394293</v>
      </c>
      <c r="F11" s="113">
        <f t="shared" si="0"/>
        <v>201.12430918206852</v>
      </c>
      <c r="G11" s="26">
        <f t="shared" si="1"/>
        <v>103.66794509803921</v>
      </c>
    </row>
    <row r="12" spans="1:7" ht="16.5">
      <c r="A12" s="118">
        <v>3</v>
      </c>
      <c r="B12" s="117" t="s">
        <v>72</v>
      </c>
      <c r="C12" s="29">
        <f>'rashodi-opći dio'!D4</f>
        <v>79391100</v>
      </c>
      <c r="D12" s="29">
        <f>'rashodi-opći dio'!E4</f>
        <v>74033000</v>
      </c>
      <c r="E12" s="29">
        <f>'rashodi-opći dio'!F4</f>
        <v>61615121</v>
      </c>
      <c r="F12" s="113">
        <f t="shared" si="0"/>
        <v>77.60960737412633</v>
      </c>
      <c r="G12" s="26">
        <f t="shared" si="1"/>
        <v>83.22656247889455</v>
      </c>
    </row>
    <row r="13" spans="1:7" ht="30.75" customHeight="1">
      <c r="A13" s="119">
        <v>4</v>
      </c>
      <c r="B13" s="204" t="s">
        <v>53</v>
      </c>
      <c r="C13" s="29">
        <f>'rashodi-opći dio'!D59</f>
        <v>255958</v>
      </c>
      <c r="D13" s="29">
        <f>'rashodi-opći dio'!E59</f>
        <v>575000</v>
      </c>
      <c r="E13" s="29">
        <f>'rashodi-opći dio'!F59</f>
        <v>364667</v>
      </c>
      <c r="F13" s="113">
        <f t="shared" si="0"/>
        <v>142.471421092523</v>
      </c>
      <c r="G13" s="26">
        <f t="shared" si="1"/>
        <v>63.42034782608695</v>
      </c>
    </row>
    <row r="14" spans="1:7" ht="16.5">
      <c r="A14" s="203"/>
      <c r="B14" s="116" t="s">
        <v>183</v>
      </c>
      <c r="C14" s="29">
        <f>C12+C13</f>
        <v>79647058</v>
      </c>
      <c r="D14" s="29">
        <f>D12+D13</f>
        <v>74608000</v>
      </c>
      <c r="E14" s="29">
        <f>E12+E13</f>
        <v>61979788</v>
      </c>
      <c r="F14" s="113">
        <f t="shared" si="0"/>
        <v>77.8180507307627</v>
      </c>
      <c r="G14" s="26">
        <f t="shared" si="1"/>
        <v>83.07391700621916</v>
      </c>
    </row>
    <row r="15" spans="1:7" ht="16.5">
      <c r="A15" s="198"/>
      <c r="B15" s="117" t="s">
        <v>19</v>
      </c>
      <c r="C15" s="29">
        <f>C9+C10-C12-C13</f>
        <v>-7356297.329999998</v>
      </c>
      <c r="D15" s="29">
        <f>D9+D10-D12-D13</f>
        <v>65642000</v>
      </c>
      <c r="E15" s="29">
        <f>E9+E10-E12-E13</f>
        <v>83414505</v>
      </c>
      <c r="F15" s="113">
        <f t="shared" si="0"/>
        <v>-1133.9197052275758</v>
      </c>
      <c r="G15" s="26">
        <f t="shared" si="1"/>
        <v>127.07489869291003</v>
      </c>
    </row>
    <row r="16" ht="18.75">
      <c r="B16" s="8"/>
    </row>
    <row r="17" spans="1:7" s="9" customFormat="1" ht="21.75" customHeight="1">
      <c r="A17" s="213" t="s">
        <v>26</v>
      </c>
      <c r="B17" s="214"/>
      <c r="C17" s="214"/>
      <c r="D17" s="214"/>
      <c r="E17" s="214"/>
      <c r="F17" s="214"/>
      <c r="G17" s="214"/>
    </row>
    <row r="18" spans="1:4" s="9" customFormat="1" ht="18.75">
      <c r="A18" s="199"/>
      <c r="B18" s="10"/>
      <c r="D18" s="11"/>
    </row>
    <row r="19" spans="1:7" s="12" customFormat="1" ht="27.75" customHeight="1">
      <c r="A19" s="207" t="s">
        <v>145</v>
      </c>
      <c r="B19" s="208"/>
      <c r="C19" s="167" t="s">
        <v>172</v>
      </c>
      <c r="D19" s="167" t="s">
        <v>174</v>
      </c>
      <c r="E19" s="167" t="s">
        <v>175</v>
      </c>
      <c r="F19" s="109" t="s">
        <v>146</v>
      </c>
      <c r="G19" s="109" t="s">
        <v>146</v>
      </c>
    </row>
    <row r="20" spans="1:7" s="12" customFormat="1" ht="12.75" customHeight="1">
      <c r="A20" s="209">
        <v>1</v>
      </c>
      <c r="B20" s="210"/>
      <c r="C20" s="110">
        <v>2</v>
      </c>
      <c r="D20" s="110">
        <v>3</v>
      </c>
      <c r="E20" s="110">
        <v>4</v>
      </c>
      <c r="F20" s="111" t="s">
        <v>147</v>
      </c>
      <c r="G20" s="111" t="s">
        <v>148</v>
      </c>
    </row>
    <row r="21" spans="1:7" s="9" customFormat="1" ht="31.5" customHeight="1">
      <c r="A21" s="119">
        <v>8</v>
      </c>
      <c r="B21" s="116" t="s">
        <v>16</v>
      </c>
      <c r="C21" s="25">
        <f>'račun financiranja'!D5</f>
        <v>127801692</v>
      </c>
      <c r="D21" s="25">
        <f>'račun financiranja'!E5</f>
        <v>335927000</v>
      </c>
      <c r="E21" s="25">
        <f>'račun financiranja'!F5</f>
        <v>318955065</v>
      </c>
      <c r="F21" s="113">
        <f>E21/C21*100</f>
        <v>249.5702991162277</v>
      </c>
      <c r="G21" s="26">
        <f>E21/D21*100</f>
        <v>94.94773120350553</v>
      </c>
    </row>
    <row r="22" spans="1:7" s="9" customFormat="1" ht="31.5" customHeight="1">
      <c r="A22" s="119">
        <v>5</v>
      </c>
      <c r="B22" s="116" t="s">
        <v>18</v>
      </c>
      <c r="C22" s="25">
        <f>'račun financiranja'!D26</f>
        <v>272920898</v>
      </c>
      <c r="D22" s="25">
        <f>'račun financiranja'!E26</f>
        <v>401569000</v>
      </c>
      <c r="E22" s="25">
        <f>'račun financiranja'!F26</f>
        <v>503440379</v>
      </c>
      <c r="F22" s="113">
        <f>E22/C22*100</f>
        <v>184.4638438057609</v>
      </c>
      <c r="G22" s="26">
        <f>E22/D22*100</f>
        <v>125.36833744636662</v>
      </c>
    </row>
    <row r="23" spans="1:7" s="9" customFormat="1" ht="18">
      <c r="A23" s="115"/>
      <c r="B23" s="114" t="s">
        <v>173</v>
      </c>
      <c r="C23" s="112">
        <f>-(C21-C22+C15)</f>
        <v>152475503.32999998</v>
      </c>
      <c r="D23" s="112">
        <f>-(D21-D22+D15)</f>
        <v>0</v>
      </c>
      <c r="E23" s="112">
        <f>-(E21-E22+E15)</f>
        <v>101070809</v>
      </c>
      <c r="F23" s="113">
        <f>E23/C23*100</f>
        <v>66.28658820115797</v>
      </c>
      <c r="G23" s="26" t="s">
        <v>151</v>
      </c>
    </row>
    <row r="24" spans="1:7" s="9" customFormat="1" ht="18">
      <c r="A24" s="200"/>
      <c r="B24" s="117" t="s">
        <v>54</v>
      </c>
      <c r="C24" s="29">
        <f>C21-C22+C23</f>
        <v>7356297.329999983</v>
      </c>
      <c r="D24" s="29">
        <f>D21-D22+D23</f>
        <v>-65642000</v>
      </c>
      <c r="E24" s="29">
        <f>E21-E22+E23</f>
        <v>-83414505</v>
      </c>
      <c r="F24" s="113">
        <f>E24/C24*100</f>
        <v>-1133.919705227578</v>
      </c>
      <c r="G24" s="26">
        <f>E24/D24*100</f>
        <v>127.07489869291003</v>
      </c>
    </row>
    <row r="25" spans="1:4" s="9" customFormat="1" ht="18">
      <c r="A25" s="201"/>
      <c r="B25" s="27"/>
      <c r="C25" s="28"/>
      <c r="D25" s="28"/>
    </row>
    <row r="26" spans="1:7" s="9" customFormat="1" ht="18">
      <c r="A26" s="200"/>
      <c r="B26" s="117" t="s">
        <v>58</v>
      </c>
      <c r="C26" s="29">
        <f>C15+C24</f>
        <v>-1.4901161193847656E-08</v>
      </c>
      <c r="D26" s="29">
        <f>D15+D24</f>
        <v>0</v>
      </c>
      <c r="E26" s="29">
        <f>E15+E24</f>
        <v>0</v>
      </c>
      <c r="F26" s="29" t="s">
        <v>151</v>
      </c>
      <c r="G26" s="26" t="s">
        <v>151</v>
      </c>
    </row>
    <row r="27" spans="1:4" s="9" customFormat="1" ht="18" customHeight="1">
      <c r="A27" s="199"/>
      <c r="B27" s="13"/>
      <c r="D27" s="11"/>
    </row>
  </sheetData>
  <sheetProtection/>
  <mergeCells count="10">
    <mergeCell ref="A1:G1"/>
    <mergeCell ref="A19:B19"/>
    <mergeCell ref="A20:B20"/>
    <mergeCell ref="A8:B8"/>
    <mergeCell ref="A4:G4"/>
    <mergeCell ref="A5:G5"/>
    <mergeCell ref="A7:B7"/>
    <mergeCell ref="A17:G17"/>
    <mergeCell ref="A2:G2"/>
    <mergeCell ref="A3:G3"/>
  </mergeCells>
  <printOptions horizontalCentered="1"/>
  <pageMargins left="0.1968503937007874" right="0.1968503937007874" top="0.6299212598425197" bottom="0.6299212598425197" header="0.31496062992125984" footer="0.1968503937007874"/>
  <pageSetup firstPageNumber="580" useFirstPageNumber="1" horizontalDpi="600" verticalDpi="600" orientation="portrait" paperSize="9" scale="85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9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F40" sqref="F40"/>
    </sheetView>
  </sheetViews>
  <sheetFormatPr defaultColWidth="11.421875" defaultRowHeight="12.75"/>
  <cols>
    <col min="1" max="2" width="5.28125" style="30" customWidth="1"/>
    <col min="3" max="3" width="45.28125" style="4" customWidth="1"/>
    <col min="4" max="4" width="11.140625" style="4" customWidth="1"/>
    <col min="5" max="6" width="12.28125" style="15" customWidth="1"/>
    <col min="7" max="7" width="9.7109375" style="15" customWidth="1"/>
    <col min="8" max="8" width="8.140625" style="7" customWidth="1"/>
    <col min="9" max="16384" width="11.421875" style="7" customWidth="1"/>
  </cols>
  <sheetData>
    <row r="1" spans="1:8" ht="30" customHeight="1">
      <c r="A1" s="211" t="s">
        <v>1</v>
      </c>
      <c r="B1" s="211"/>
      <c r="C1" s="211"/>
      <c r="D1" s="211"/>
      <c r="E1" s="211"/>
      <c r="F1" s="211"/>
      <c r="G1" s="211"/>
      <c r="H1" s="211"/>
    </row>
    <row r="2" spans="1:8" ht="22.5" customHeight="1">
      <c r="A2" s="217" t="s">
        <v>73</v>
      </c>
      <c r="B2" s="217"/>
      <c r="C2" s="217"/>
      <c r="D2" s="217"/>
      <c r="E2" s="217"/>
      <c r="F2" s="217"/>
      <c r="G2" s="217"/>
      <c r="H2" s="217"/>
    </row>
    <row r="3" spans="1:8" s="36" customFormat="1" ht="27.75" customHeight="1">
      <c r="A3" s="218" t="s">
        <v>145</v>
      </c>
      <c r="B3" s="219"/>
      <c r="C3" s="219"/>
      <c r="D3" s="168" t="s">
        <v>172</v>
      </c>
      <c r="E3" s="168" t="s">
        <v>176</v>
      </c>
      <c r="F3" s="168" t="s">
        <v>175</v>
      </c>
      <c r="G3" s="106" t="s">
        <v>146</v>
      </c>
      <c r="H3" s="106" t="s">
        <v>146</v>
      </c>
    </row>
    <row r="4" spans="1:8" s="36" customFormat="1" ht="12.75" customHeight="1">
      <c r="A4" s="220">
        <v>1</v>
      </c>
      <c r="B4" s="221"/>
      <c r="C4" s="221"/>
      <c r="D4" s="107">
        <v>2</v>
      </c>
      <c r="E4" s="107">
        <v>3</v>
      </c>
      <c r="F4" s="107">
        <v>4</v>
      </c>
      <c r="G4" s="108" t="s">
        <v>147</v>
      </c>
      <c r="H4" s="108" t="s">
        <v>148</v>
      </c>
    </row>
    <row r="5" spans="1:8" ht="23.25" customHeight="1">
      <c r="A5" s="120">
        <v>6</v>
      </c>
      <c r="B5" s="123"/>
      <c r="C5" s="53" t="s">
        <v>20</v>
      </c>
      <c r="D5" s="54">
        <f>D6+D19+D24+D27</f>
        <v>71836263.67</v>
      </c>
      <c r="E5" s="54">
        <f>E6+E19+E24+E27</f>
        <v>137050000</v>
      </c>
      <c r="F5" s="54">
        <f>F6+F19+F24+F27</f>
        <v>142724609</v>
      </c>
      <c r="G5" s="58">
        <f aca="true" t="shared" si="0" ref="G5:G28">F5/D5*100</f>
        <v>198.68044593138288</v>
      </c>
      <c r="H5" s="55">
        <f>F5/E5*100</f>
        <v>104.14053921926305</v>
      </c>
    </row>
    <row r="6" spans="1:8" ht="13.5" customHeight="1">
      <c r="A6" s="56">
        <v>64</v>
      </c>
      <c r="C6" s="56" t="s">
        <v>21</v>
      </c>
      <c r="D6" s="57">
        <f>D7+D13+D16</f>
        <v>68614049.59</v>
      </c>
      <c r="E6" s="57">
        <f>E7+E13+E16</f>
        <v>88850000</v>
      </c>
      <c r="F6" s="57">
        <f>F7+F13+F16</f>
        <v>93637736</v>
      </c>
      <c r="G6" s="58">
        <f t="shared" si="0"/>
        <v>136.47020771915933</v>
      </c>
      <c r="H6" s="58">
        <f>F6/E6*100</f>
        <v>105.38856049521665</v>
      </c>
    </row>
    <row r="7" spans="1:8" s="16" customFormat="1" ht="13.5" customHeight="1">
      <c r="A7" s="56">
        <v>641</v>
      </c>
      <c r="B7" s="56"/>
      <c r="C7" s="56" t="s">
        <v>22</v>
      </c>
      <c r="D7" s="57">
        <f>SUM(D8:D12)</f>
        <v>59383699</v>
      </c>
      <c r="E7" s="57">
        <v>78300000</v>
      </c>
      <c r="F7" s="57">
        <f>SUM(F8:F12)</f>
        <v>81782856</v>
      </c>
      <c r="G7" s="58">
        <f t="shared" si="0"/>
        <v>137.71936975498951</v>
      </c>
      <c r="H7" s="58">
        <f>F7/E7*100</f>
        <v>104.44809195402298</v>
      </c>
    </row>
    <row r="8" spans="2:8" ht="13.5" customHeight="1">
      <c r="B8" s="30">
        <v>6413</v>
      </c>
      <c r="C8" s="7" t="s">
        <v>24</v>
      </c>
      <c r="D8" s="59">
        <v>1622119</v>
      </c>
      <c r="E8" s="59"/>
      <c r="F8" s="59">
        <v>700593</v>
      </c>
      <c r="G8" s="22">
        <f t="shared" si="0"/>
        <v>43.189987910874606</v>
      </c>
      <c r="H8" s="22"/>
    </row>
    <row r="9" spans="1:8" s="31" customFormat="1" ht="12.75">
      <c r="A9" s="60"/>
      <c r="B9" s="60">
        <v>6414</v>
      </c>
      <c r="C9" s="61" t="s">
        <v>100</v>
      </c>
      <c r="D9" s="148">
        <v>5769154</v>
      </c>
      <c r="E9" s="148"/>
      <c r="F9" s="148">
        <v>3501975</v>
      </c>
      <c r="G9" s="22">
        <f t="shared" si="0"/>
        <v>60.70170773739096</v>
      </c>
      <c r="H9" s="22"/>
    </row>
    <row r="10" spans="2:8" ht="25.5" customHeight="1">
      <c r="B10" s="76">
        <v>6415</v>
      </c>
      <c r="C10" s="4" t="s">
        <v>90</v>
      </c>
      <c r="D10" s="59">
        <v>24887</v>
      </c>
      <c r="E10" s="59"/>
      <c r="F10" s="59">
        <v>2898133</v>
      </c>
      <c r="G10" s="22">
        <f t="shared" si="0"/>
        <v>11645.168160083578</v>
      </c>
      <c r="H10" s="22"/>
    </row>
    <row r="11" spans="2:8" ht="12.75" customHeight="1">
      <c r="B11" s="30">
        <v>6416</v>
      </c>
      <c r="C11" s="7" t="s">
        <v>25</v>
      </c>
      <c r="D11" s="59">
        <v>49085973</v>
      </c>
      <c r="E11" s="59"/>
      <c r="F11" s="59">
        <v>73929280</v>
      </c>
      <c r="G11" s="22">
        <f t="shared" si="0"/>
        <v>150.61182550053556</v>
      </c>
      <c r="H11" s="22"/>
    </row>
    <row r="12" spans="2:8" ht="13.5" customHeight="1">
      <c r="B12" s="30">
        <v>6419</v>
      </c>
      <c r="C12" s="30" t="s">
        <v>27</v>
      </c>
      <c r="D12" s="59">
        <v>2881566</v>
      </c>
      <c r="E12" s="59"/>
      <c r="F12" s="59">
        <v>752875</v>
      </c>
      <c r="G12" s="22">
        <f t="shared" si="0"/>
        <v>26.127286343606222</v>
      </c>
      <c r="H12" s="22"/>
    </row>
    <row r="13" spans="1:8" s="16" customFormat="1" ht="13.5" customHeight="1">
      <c r="A13" s="56">
        <v>642</v>
      </c>
      <c r="B13" s="56"/>
      <c r="C13" s="56" t="s">
        <v>28</v>
      </c>
      <c r="D13" s="57">
        <f>SUM(D14:D15)</f>
        <v>2814357.59</v>
      </c>
      <c r="E13" s="57">
        <v>7000000</v>
      </c>
      <c r="F13" s="57">
        <f>SUM(F14:F15)</f>
        <v>8008768</v>
      </c>
      <c r="G13" s="58">
        <f t="shared" si="0"/>
        <v>284.5682449329405</v>
      </c>
      <c r="H13" s="58">
        <f>F13/E13*100</f>
        <v>114.41097142857144</v>
      </c>
    </row>
    <row r="14" spans="2:8" ht="13.5" customHeight="1">
      <c r="B14" s="30">
        <v>6422</v>
      </c>
      <c r="C14" s="7" t="s">
        <v>29</v>
      </c>
      <c r="D14" s="59">
        <v>2805259</v>
      </c>
      <c r="E14" s="59"/>
      <c r="F14" s="59">
        <v>8008768</v>
      </c>
      <c r="G14" s="22">
        <f t="shared" si="0"/>
        <v>285.4912148931703</v>
      </c>
      <c r="H14" s="22"/>
    </row>
    <row r="15" spans="2:8" ht="13.5" customHeight="1">
      <c r="B15" s="30">
        <v>6423</v>
      </c>
      <c r="C15" s="7" t="s">
        <v>110</v>
      </c>
      <c r="D15" s="59">
        <v>9098.59</v>
      </c>
      <c r="E15" s="59"/>
      <c r="F15" s="59">
        <v>0</v>
      </c>
      <c r="G15" s="22">
        <f t="shared" si="0"/>
        <v>0</v>
      </c>
      <c r="H15" s="22"/>
    </row>
    <row r="16" spans="1:8" ht="13.5" customHeight="1">
      <c r="A16" s="63">
        <v>643</v>
      </c>
      <c r="B16" s="63"/>
      <c r="C16" s="63" t="s">
        <v>23</v>
      </c>
      <c r="D16" s="57">
        <f>SUM(D17+D18)</f>
        <v>6415993</v>
      </c>
      <c r="E16" s="57">
        <v>3550000</v>
      </c>
      <c r="F16" s="57">
        <f>SUM(F17+F18)</f>
        <v>3846112</v>
      </c>
      <c r="G16" s="58">
        <f t="shared" si="0"/>
        <v>59.94570131232999</v>
      </c>
      <c r="H16" s="58">
        <f>F16/E16*100</f>
        <v>108.34118309859156</v>
      </c>
    </row>
    <row r="17" spans="1:8" s="85" customFormat="1" ht="24.75" customHeight="1">
      <c r="A17" s="75"/>
      <c r="B17" s="124">
        <v>6434</v>
      </c>
      <c r="C17" s="60" t="s">
        <v>121</v>
      </c>
      <c r="D17" s="148">
        <v>6415993</v>
      </c>
      <c r="E17" s="88"/>
      <c r="F17" s="148">
        <v>3846112</v>
      </c>
      <c r="G17" s="22">
        <f t="shared" si="0"/>
        <v>59.94570131232999</v>
      </c>
      <c r="H17" s="22"/>
    </row>
    <row r="18" spans="2:8" ht="25.5" customHeight="1" hidden="1">
      <c r="B18" s="124">
        <v>6436</v>
      </c>
      <c r="C18" s="64" t="s">
        <v>166</v>
      </c>
      <c r="D18" s="59">
        <v>0</v>
      </c>
      <c r="E18" s="59"/>
      <c r="F18" s="59">
        <v>0</v>
      </c>
      <c r="G18" s="22" t="s">
        <v>151</v>
      </c>
      <c r="H18" s="22"/>
    </row>
    <row r="19" spans="1:8" s="85" customFormat="1" ht="25.5" customHeight="1">
      <c r="A19" s="149">
        <v>65</v>
      </c>
      <c r="B19" s="89"/>
      <c r="C19" s="89" t="s">
        <v>118</v>
      </c>
      <c r="D19" s="154">
        <f>SUM(D22)</f>
        <v>37030.08</v>
      </c>
      <c r="E19" s="154">
        <f>SUM(E20+E22)</f>
        <v>100000</v>
      </c>
      <c r="F19" s="154">
        <f>SUM(F20+F22)</f>
        <v>0</v>
      </c>
      <c r="G19" s="58">
        <f t="shared" si="0"/>
        <v>0</v>
      </c>
      <c r="H19" s="155">
        <f>F19/E19*100</f>
        <v>0</v>
      </c>
    </row>
    <row r="20" spans="1:8" s="16" customFormat="1" ht="15.75" customHeight="1" hidden="1">
      <c r="A20" s="63">
        <v>651</v>
      </c>
      <c r="B20" s="125"/>
      <c r="C20" s="63" t="s">
        <v>157</v>
      </c>
      <c r="D20" s="57">
        <f>SUM(D21)</f>
        <v>0</v>
      </c>
      <c r="E20" s="57">
        <v>0</v>
      </c>
      <c r="F20" s="57">
        <v>0</v>
      </c>
      <c r="G20" s="58" t="e">
        <f t="shared" si="0"/>
        <v>#DIV/0!</v>
      </c>
      <c r="H20" s="58" t="e">
        <f>F20/E20*100</f>
        <v>#DIV/0!</v>
      </c>
    </row>
    <row r="21" spans="2:8" ht="13.5" customHeight="1" hidden="1">
      <c r="B21" s="124">
        <v>6514</v>
      </c>
      <c r="C21" s="64" t="s">
        <v>158</v>
      </c>
      <c r="D21" s="59">
        <v>0</v>
      </c>
      <c r="E21" s="59"/>
      <c r="F21" s="59">
        <v>0</v>
      </c>
      <c r="G21" s="58" t="e">
        <f t="shared" si="0"/>
        <v>#DIV/0!</v>
      </c>
      <c r="H21" s="22"/>
    </row>
    <row r="22" spans="1:8" s="16" customFormat="1" ht="15.75" customHeight="1">
      <c r="A22" s="63">
        <v>652</v>
      </c>
      <c r="B22" s="125"/>
      <c r="C22" s="63" t="s">
        <v>119</v>
      </c>
      <c r="D22" s="57">
        <f>SUM(D23)</f>
        <v>37030.08</v>
      </c>
      <c r="E22" s="57">
        <v>100000</v>
      </c>
      <c r="F22" s="57">
        <f>SUM(F23)</f>
        <v>0</v>
      </c>
      <c r="G22" s="22">
        <f t="shared" si="0"/>
        <v>0</v>
      </c>
      <c r="H22" s="58">
        <f>F22/E22*100</f>
        <v>0</v>
      </c>
    </row>
    <row r="23" spans="2:8" ht="13.5" customHeight="1">
      <c r="B23" s="124">
        <v>6526</v>
      </c>
      <c r="C23" s="64" t="s">
        <v>120</v>
      </c>
      <c r="D23" s="59">
        <v>37030.08</v>
      </c>
      <c r="E23" s="59"/>
      <c r="F23" s="59">
        <v>0</v>
      </c>
      <c r="G23" s="22">
        <f t="shared" si="0"/>
        <v>0</v>
      </c>
      <c r="H23" s="22"/>
    </row>
    <row r="24" spans="1:8" s="85" customFormat="1" ht="25.5" customHeight="1">
      <c r="A24" s="149">
        <v>66</v>
      </c>
      <c r="B24" s="75"/>
      <c r="C24" s="85" t="s">
        <v>94</v>
      </c>
      <c r="D24" s="154">
        <f aca="true" t="shared" si="1" ref="D24:F25">D25</f>
        <v>214656</v>
      </c>
      <c r="E24" s="154">
        <f t="shared" si="1"/>
        <v>47100000</v>
      </c>
      <c r="F24" s="154">
        <f t="shared" si="1"/>
        <v>47884584</v>
      </c>
      <c r="G24" s="58">
        <f t="shared" si="0"/>
        <v>22307.59168157424</v>
      </c>
      <c r="H24" s="155">
        <f>F24/E24*100</f>
        <v>101.66578343949044</v>
      </c>
    </row>
    <row r="25" spans="1:8" s="16" customFormat="1" ht="13.5" customHeight="1">
      <c r="A25" s="121">
        <v>661</v>
      </c>
      <c r="B25" s="56"/>
      <c r="C25" s="14" t="s">
        <v>91</v>
      </c>
      <c r="D25" s="57">
        <f t="shared" si="1"/>
        <v>214656</v>
      </c>
      <c r="E25" s="57">
        <v>47100000</v>
      </c>
      <c r="F25" s="57">
        <f t="shared" si="1"/>
        <v>47884584</v>
      </c>
      <c r="G25" s="58">
        <f t="shared" si="0"/>
        <v>22307.59168157424</v>
      </c>
      <c r="H25" s="58">
        <f>F25/E25*100</f>
        <v>101.66578343949044</v>
      </c>
    </row>
    <row r="26" spans="2:8" ht="13.5" customHeight="1">
      <c r="B26" s="30">
        <v>6615</v>
      </c>
      <c r="C26" s="7" t="s">
        <v>95</v>
      </c>
      <c r="D26" s="59">
        <v>214656</v>
      </c>
      <c r="E26" s="59"/>
      <c r="F26" s="59">
        <v>47884584</v>
      </c>
      <c r="G26" s="22">
        <f t="shared" si="0"/>
        <v>22307.59168157424</v>
      </c>
      <c r="H26" s="22"/>
    </row>
    <row r="27" spans="1:8" s="16" customFormat="1" ht="13.5" customHeight="1">
      <c r="A27" s="56">
        <v>68</v>
      </c>
      <c r="B27" s="56"/>
      <c r="C27" s="16" t="s">
        <v>112</v>
      </c>
      <c r="D27" s="57">
        <f>SUM(D30+D28)</f>
        <v>2970528</v>
      </c>
      <c r="E27" s="57">
        <f>SUM(E30+E28)</f>
        <v>1000000</v>
      </c>
      <c r="F27" s="57">
        <f>SUM(F30+F28)</f>
        <v>1202289</v>
      </c>
      <c r="G27" s="58">
        <f t="shared" si="0"/>
        <v>40.47391574831141</v>
      </c>
      <c r="H27" s="58">
        <f>F27/E27*100</f>
        <v>120.2289</v>
      </c>
    </row>
    <row r="28" spans="1:8" s="16" customFormat="1" ht="13.5" customHeight="1" hidden="1">
      <c r="A28" s="56">
        <v>681</v>
      </c>
      <c r="B28" s="175"/>
      <c r="C28" s="16" t="s">
        <v>143</v>
      </c>
      <c r="D28" s="57">
        <f>SUM(D29)</f>
        <v>0</v>
      </c>
      <c r="E28" s="57">
        <f>SUM(E29)</f>
        <v>0</v>
      </c>
      <c r="F28" s="57">
        <f>SUM(F29)</f>
        <v>0</v>
      </c>
      <c r="G28" s="58" t="e">
        <f t="shared" si="0"/>
        <v>#DIV/0!</v>
      </c>
      <c r="H28" s="58" t="s">
        <v>151</v>
      </c>
    </row>
    <row r="29" spans="1:8" s="16" customFormat="1" ht="13.5" customHeight="1" hidden="1">
      <c r="A29" s="7"/>
      <c r="B29" s="30">
        <v>6816</v>
      </c>
      <c r="C29" s="7" t="s">
        <v>144</v>
      </c>
      <c r="D29" s="59">
        <v>0</v>
      </c>
      <c r="E29" s="57"/>
      <c r="F29" s="59">
        <v>0</v>
      </c>
      <c r="G29" s="22" t="e">
        <f aca="true" t="shared" si="2" ref="G29:G39">F29/D29*100</f>
        <v>#DIV/0!</v>
      </c>
      <c r="H29" s="58"/>
    </row>
    <row r="30" spans="1:8" ht="13.5" customHeight="1">
      <c r="A30" s="56">
        <v>683</v>
      </c>
      <c r="C30" s="16" t="s">
        <v>113</v>
      </c>
      <c r="D30" s="57">
        <f>D31</f>
        <v>2970528</v>
      </c>
      <c r="E30" s="57">
        <v>1000000</v>
      </c>
      <c r="F30" s="57">
        <f>F31</f>
        <v>1202289</v>
      </c>
      <c r="G30" s="58">
        <f t="shared" si="2"/>
        <v>40.47391574831141</v>
      </c>
      <c r="H30" s="58">
        <f>F30/E30*100</f>
        <v>120.2289</v>
      </c>
    </row>
    <row r="31" spans="2:8" ht="13.5" customHeight="1">
      <c r="B31" s="30">
        <v>6831</v>
      </c>
      <c r="C31" s="7" t="s">
        <v>113</v>
      </c>
      <c r="D31" s="59">
        <v>2970528</v>
      </c>
      <c r="E31" s="153">
        <v>2000000</v>
      </c>
      <c r="F31" s="59">
        <v>1202289</v>
      </c>
      <c r="G31" s="22">
        <f t="shared" si="2"/>
        <v>40.47391574831141</v>
      </c>
      <c r="H31" s="22"/>
    </row>
    <row r="32" spans="1:8" ht="22.5" customHeight="1">
      <c r="A32" s="56">
        <v>7</v>
      </c>
      <c r="B32" s="122"/>
      <c r="C32" s="65" t="s">
        <v>30</v>
      </c>
      <c r="D32" s="57">
        <f>SUM(D36+D33)</f>
        <v>454497</v>
      </c>
      <c r="E32" s="57">
        <f>SUM(E36+E33)</f>
        <v>3200000</v>
      </c>
      <c r="F32" s="57">
        <f>SUM(F36+F33)</f>
        <v>2669684</v>
      </c>
      <c r="G32" s="58">
        <f t="shared" si="2"/>
        <v>587.3930961040447</v>
      </c>
      <c r="H32" s="58">
        <f>F32/E32*100</f>
        <v>83.427625</v>
      </c>
    </row>
    <row r="33" spans="1:8" ht="13.5" customHeight="1" hidden="1">
      <c r="A33" s="176">
        <v>71</v>
      </c>
      <c r="B33" s="176"/>
      <c r="C33" s="16" t="s">
        <v>80</v>
      </c>
      <c r="D33" s="57">
        <f aca="true" t="shared" si="3" ref="D33:F34">SUM(D34)</f>
        <v>0</v>
      </c>
      <c r="E33" s="57">
        <f t="shared" si="3"/>
        <v>0</v>
      </c>
      <c r="F33" s="57">
        <f t="shared" si="3"/>
        <v>0</v>
      </c>
      <c r="G33" s="58" t="e">
        <f t="shared" si="2"/>
        <v>#DIV/0!</v>
      </c>
      <c r="H33" s="58" t="s">
        <v>151</v>
      </c>
    </row>
    <row r="34" spans="1:8" ht="13.5" customHeight="1" hidden="1">
      <c r="A34" s="176">
        <v>711</v>
      </c>
      <c r="B34" s="176"/>
      <c r="C34" s="16" t="s">
        <v>81</v>
      </c>
      <c r="D34" s="57">
        <f t="shared" si="3"/>
        <v>0</v>
      </c>
      <c r="E34" s="57">
        <f t="shared" si="3"/>
        <v>0</v>
      </c>
      <c r="F34" s="57">
        <f t="shared" si="3"/>
        <v>0</v>
      </c>
      <c r="G34" s="58" t="e">
        <f t="shared" si="2"/>
        <v>#DIV/0!</v>
      </c>
      <c r="H34" s="58" t="s">
        <v>151</v>
      </c>
    </row>
    <row r="35" spans="1:8" ht="13.5" customHeight="1" hidden="1">
      <c r="A35" s="177"/>
      <c r="B35" s="177">
        <v>7111</v>
      </c>
      <c r="C35" s="7" t="s">
        <v>82</v>
      </c>
      <c r="D35" s="59">
        <v>0</v>
      </c>
      <c r="E35" s="57"/>
      <c r="F35" s="59">
        <v>0</v>
      </c>
      <c r="G35" s="22" t="e">
        <f t="shared" si="2"/>
        <v>#DIV/0!</v>
      </c>
      <c r="H35" s="58"/>
    </row>
    <row r="36" spans="1:8" ht="13.5" customHeight="1">
      <c r="A36" s="56">
        <v>72</v>
      </c>
      <c r="B36" s="56"/>
      <c r="C36" s="16" t="s">
        <v>33</v>
      </c>
      <c r="D36" s="57">
        <f>SUM(D37)</f>
        <v>454497</v>
      </c>
      <c r="E36" s="57">
        <f>SUM(E37)</f>
        <v>3200000</v>
      </c>
      <c r="F36" s="57">
        <f>SUM(F37)</f>
        <v>2669684</v>
      </c>
      <c r="G36" s="58">
        <f t="shared" si="2"/>
        <v>587.3930961040447</v>
      </c>
      <c r="H36" s="58">
        <f>F36/E36*100</f>
        <v>83.427625</v>
      </c>
    </row>
    <row r="37" spans="1:8" s="16" customFormat="1" ht="13.5" customHeight="1">
      <c r="A37" s="56">
        <v>721</v>
      </c>
      <c r="B37" s="56"/>
      <c r="C37" s="16" t="s">
        <v>31</v>
      </c>
      <c r="D37" s="57">
        <f>SUM(D38:D39)</f>
        <v>454497</v>
      </c>
      <c r="E37" s="57">
        <v>3200000</v>
      </c>
      <c r="F37" s="57">
        <f>SUM(F38:F39)</f>
        <v>2669684</v>
      </c>
      <c r="G37" s="58">
        <f t="shared" si="2"/>
        <v>587.3930961040447</v>
      </c>
      <c r="H37" s="58">
        <f>F37/E37*100</f>
        <v>83.427625</v>
      </c>
    </row>
    <row r="38" spans="1:8" s="31" customFormat="1" ht="12.75">
      <c r="A38" s="60"/>
      <c r="B38" s="60">
        <v>7211</v>
      </c>
      <c r="C38" s="61" t="s">
        <v>101</v>
      </c>
      <c r="D38" s="62">
        <v>208507</v>
      </c>
      <c r="E38" s="148"/>
      <c r="F38" s="62">
        <v>238301</v>
      </c>
      <c r="G38" s="22">
        <f t="shared" si="2"/>
        <v>114.28920851578124</v>
      </c>
      <c r="H38" s="22"/>
    </row>
    <row r="39" spans="1:8" ht="13.5" customHeight="1">
      <c r="A39" s="122"/>
      <c r="B39" s="30">
        <v>7212</v>
      </c>
      <c r="C39" s="7" t="s">
        <v>32</v>
      </c>
      <c r="D39" s="59">
        <v>245990</v>
      </c>
      <c r="E39" s="59"/>
      <c r="F39" s="59">
        <v>2431383</v>
      </c>
      <c r="G39" s="22">
        <f t="shared" si="2"/>
        <v>988.4072523273303</v>
      </c>
      <c r="H39" s="22"/>
    </row>
    <row r="40" spans="1:2" ht="12.75">
      <c r="A40" s="122"/>
      <c r="B40" s="122"/>
    </row>
    <row r="41" spans="1:2" ht="12.75">
      <c r="A41" s="122"/>
      <c r="B41" s="122"/>
    </row>
    <row r="42" spans="1:2" ht="12.75">
      <c r="A42" s="122"/>
      <c r="B42" s="122"/>
    </row>
    <row r="43" spans="1:2" ht="12.75">
      <c r="A43" s="122"/>
      <c r="B43" s="122"/>
    </row>
    <row r="44" spans="1:2" ht="12.75">
      <c r="A44" s="122"/>
      <c r="B44" s="122"/>
    </row>
    <row r="45" spans="1:2" ht="12.75">
      <c r="A45" s="122"/>
      <c r="B45" s="122"/>
    </row>
    <row r="46" spans="1:2" ht="12.75">
      <c r="A46" s="122"/>
      <c r="B46" s="122"/>
    </row>
    <row r="47" spans="1:2" ht="12.75">
      <c r="A47" s="122"/>
      <c r="B47" s="122"/>
    </row>
    <row r="48" spans="1:2" ht="12.75">
      <c r="A48" s="122"/>
      <c r="B48" s="122"/>
    </row>
    <row r="49" spans="1:2" ht="12.75">
      <c r="A49" s="122"/>
      <c r="B49" s="122"/>
    </row>
    <row r="50" spans="1:2" ht="12.75">
      <c r="A50" s="122"/>
      <c r="B50" s="122"/>
    </row>
    <row r="51" spans="1:2" ht="12.75">
      <c r="A51" s="122"/>
      <c r="B51" s="122"/>
    </row>
    <row r="52" spans="1:2" ht="12.75">
      <c r="A52" s="122"/>
      <c r="B52" s="122"/>
    </row>
    <row r="53" spans="1:2" ht="12.75">
      <c r="A53" s="122"/>
      <c r="B53" s="122"/>
    </row>
    <row r="54" spans="1:2" ht="12.75">
      <c r="A54" s="122"/>
      <c r="B54" s="122"/>
    </row>
    <row r="55" spans="1:2" ht="12.75">
      <c r="A55" s="122"/>
      <c r="B55" s="122"/>
    </row>
    <row r="56" spans="1:2" ht="12.75">
      <c r="A56" s="122"/>
      <c r="B56" s="122"/>
    </row>
    <row r="57" spans="1:2" ht="12.75">
      <c r="A57" s="122"/>
      <c r="B57" s="122"/>
    </row>
    <row r="58" spans="1:4" ht="12.75">
      <c r="A58" s="37"/>
      <c r="B58" s="37"/>
      <c r="C58" s="33"/>
      <c r="D58" s="33"/>
    </row>
    <row r="59" spans="1:4" ht="12.75">
      <c r="A59" s="56"/>
      <c r="B59" s="126"/>
      <c r="C59" s="33"/>
      <c r="D59" s="33"/>
    </row>
    <row r="60" spans="1:4" ht="12.75">
      <c r="A60" s="56"/>
      <c r="B60" s="126"/>
      <c r="C60" s="32"/>
      <c r="D60" s="32"/>
    </row>
    <row r="61" spans="1:4" ht="12.75">
      <c r="A61" s="56"/>
      <c r="B61" s="126"/>
      <c r="C61" s="32"/>
      <c r="D61" s="32"/>
    </row>
    <row r="62" spans="1:4" ht="12.75">
      <c r="A62" s="56"/>
      <c r="B62" s="80"/>
      <c r="C62" s="38"/>
      <c r="D62" s="38"/>
    </row>
    <row r="63" spans="1:4" ht="12.75">
      <c r="A63" s="56"/>
      <c r="B63" s="80"/>
      <c r="C63" s="33"/>
      <c r="D63" s="33"/>
    </row>
    <row r="64" spans="1:4" ht="12.75">
      <c r="A64" s="56"/>
      <c r="B64" s="80"/>
      <c r="C64" s="34"/>
      <c r="D64" s="34"/>
    </row>
    <row r="65" spans="2:4" ht="12.75">
      <c r="B65" s="127"/>
      <c r="C65" s="39"/>
      <c r="D65" s="39"/>
    </row>
    <row r="66" spans="2:4" ht="12.75">
      <c r="B66" s="127"/>
      <c r="C66" s="39"/>
      <c r="D66" s="39"/>
    </row>
    <row r="67" spans="2:4" ht="12.75">
      <c r="B67" s="80"/>
      <c r="C67" s="34"/>
      <c r="D67" s="34"/>
    </row>
    <row r="68" spans="2:4" ht="12.75">
      <c r="B68" s="127"/>
      <c r="C68" s="39"/>
      <c r="D68" s="39"/>
    </row>
    <row r="69" spans="2:4" ht="12.75">
      <c r="B69" s="127"/>
      <c r="C69" s="33"/>
      <c r="D69" s="33"/>
    </row>
    <row r="70" spans="2:4" ht="12.75">
      <c r="B70" s="127"/>
      <c r="C70" s="34"/>
      <c r="D70" s="34"/>
    </row>
    <row r="71" spans="2:4" ht="12.75">
      <c r="B71" s="127"/>
      <c r="C71" s="39"/>
      <c r="D71" s="39"/>
    </row>
    <row r="72" spans="2:4" ht="12.75">
      <c r="B72" s="127"/>
      <c r="C72" s="39"/>
      <c r="D72" s="39"/>
    </row>
    <row r="73" spans="2:4" ht="12.75">
      <c r="B73" s="127"/>
      <c r="C73" s="34"/>
      <c r="D73" s="34"/>
    </row>
    <row r="74" spans="2:4" ht="12.75">
      <c r="B74" s="127"/>
      <c r="C74" s="39"/>
      <c r="D74" s="39"/>
    </row>
    <row r="75" spans="2:4" ht="12.75">
      <c r="B75" s="127"/>
      <c r="C75" s="39"/>
      <c r="D75" s="39"/>
    </row>
    <row r="76" spans="2:4" ht="12.75">
      <c r="B76" s="127"/>
      <c r="C76" s="34"/>
      <c r="D76" s="34"/>
    </row>
    <row r="77" spans="2:4" ht="12.75">
      <c r="B77" s="127"/>
      <c r="C77" s="39"/>
      <c r="D77" s="39"/>
    </row>
    <row r="78" spans="2:4" ht="12.75">
      <c r="B78" s="127"/>
      <c r="C78" s="39"/>
      <c r="D78" s="39"/>
    </row>
    <row r="79" spans="2:4" ht="12.75">
      <c r="B79" s="127"/>
      <c r="C79" s="39"/>
      <c r="D79" s="39"/>
    </row>
    <row r="80" spans="2:4" ht="12.75">
      <c r="B80" s="127"/>
      <c r="C80" s="32"/>
      <c r="D80" s="32"/>
    </row>
    <row r="81" spans="2:4" ht="12.75">
      <c r="B81" s="127"/>
      <c r="C81" s="33"/>
      <c r="D81" s="33"/>
    </row>
    <row r="82" spans="2:4" ht="12.75">
      <c r="B82" s="80"/>
      <c r="C82" s="34"/>
      <c r="D82" s="34"/>
    </row>
    <row r="83" spans="2:4" ht="12.75">
      <c r="B83" s="127"/>
      <c r="C83" s="39"/>
      <c r="D83" s="39"/>
    </row>
    <row r="84" spans="2:4" ht="12.75">
      <c r="B84" s="127"/>
      <c r="C84" s="32"/>
      <c r="D84" s="32"/>
    </row>
    <row r="85" spans="2:4" ht="12.75">
      <c r="B85" s="127"/>
      <c r="C85" s="32"/>
      <c r="D85" s="32"/>
    </row>
    <row r="86" spans="2:4" ht="12.75">
      <c r="B86" s="79"/>
      <c r="C86" s="34"/>
      <c r="D86" s="34"/>
    </row>
    <row r="87" spans="2:4" ht="12.75">
      <c r="B87" s="128"/>
      <c r="C87" s="40"/>
      <c r="D87" s="40"/>
    </row>
    <row r="88" spans="2:4" ht="12.75">
      <c r="B88" s="80"/>
      <c r="C88" s="38"/>
      <c r="D88" s="38"/>
    </row>
    <row r="89" spans="2:4" ht="12.75">
      <c r="B89" s="127"/>
      <c r="C89" s="39"/>
      <c r="D89" s="39"/>
    </row>
    <row r="90" spans="2:4" ht="12.75">
      <c r="B90" s="127"/>
      <c r="C90" s="33"/>
      <c r="D90" s="33"/>
    </row>
    <row r="91" spans="2:4" ht="12.75">
      <c r="B91" s="127"/>
      <c r="C91" s="34"/>
      <c r="D91" s="34"/>
    </row>
    <row r="92" spans="2:4" ht="12.75">
      <c r="B92" s="127"/>
      <c r="C92" s="39"/>
      <c r="D92" s="39"/>
    </row>
    <row r="93" spans="2:4" ht="12.75">
      <c r="B93" s="127"/>
      <c r="C93" s="38"/>
      <c r="D93" s="38"/>
    </row>
    <row r="94" spans="2:4" ht="12.75">
      <c r="B94" s="127"/>
      <c r="C94" s="39"/>
      <c r="D94" s="39"/>
    </row>
    <row r="95" spans="2:4" ht="12.75">
      <c r="B95" s="127"/>
      <c r="C95" s="34"/>
      <c r="D95" s="34"/>
    </row>
    <row r="96" spans="2:4" ht="12.75">
      <c r="B96" s="128"/>
      <c r="C96" s="40"/>
      <c r="D96" s="40"/>
    </row>
    <row r="97" spans="2:4" ht="12.75">
      <c r="B97" s="128"/>
      <c r="C97" s="33"/>
      <c r="D97" s="33"/>
    </row>
    <row r="98" spans="2:4" ht="12.75">
      <c r="B98" s="128"/>
      <c r="C98" s="41"/>
      <c r="D98" s="41"/>
    </row>
    <row r="99" spans="2:4" ht="12.75">
      <c r="B99" s="80"/>
      <c r="C99" s="34"/>
      <c r="D99" s="34"/>
    </row>
    <row r="100" spans="2:4" ht="12.75">
      <c r="B100" s="127"/>
      <c r="C100" s="39"/>
      <c r="D100" s="39"/>
    </row>
    <row r="101" spans="2:4" ht="12.75">
      <c r="B101" s="127"/>
      <c r="C101" s="32"/>
      <c r="D101" s="32"/>
    </row>
    <row r="102" spans="2:4" ht="12.75">
      <c r="B102" s="127"/>
      <c r="C102" s="33"/>
      <c r="D102" s="33"/>
    </row>
    <row r="103" spans="2:4" ht="12.75">
      <c r="B103" s="80"/>
      <c r="C103" s="34"/>
      <c r="D103" s="34"/>
    </row>
    <row r="104" spans="2:4" ht="12.75">
      <c r="B104" s="128"/>
      <c r="C104" s="39"/>
      <c r="D104" s="39"/>
    </row>
    <row r="105" spans="2:4" ht="12.75">
      <c r="B105" s="128"/>
      <c r="C105" s="33"/>
      <c r="D105" s="33"/>
    </row>
    <row r="106" spans="2:4" ht="12.75">
      <c r="B106" s="80"/>
      <c r="C106" s="34"/>
      <c r="D106" s="34"/>
    </row>
    <row r="107" spans="2:4" ht="12.75">
      <c r="B107" s="127"/>
      <c r="C107" s="39"/>
      <c r="D107" s="39"/>
    </row>
    <row r="108" spans="2:4" ht="12.75">
      <c r="B108" s="80"/>
      <c r="C108" s="34"/>
      <c r="D108" s="34"/>
    </row>
    <row r="109" spans="2:4" ht="12.75">
      <c r="B109" s="127"/>
      <c r="C109" s="39"/>
      <c r="D109" s="39"/>
    </row>
    <row r="110" spans="2:4" ht="12.75">
      <c r="B110" s="127"/>
      <c r="C110" s="39"/>
      <c r="D110" s="39"/>
    </row>
    <row r="111" spans="1:4" ht="12.75">
      <c r="A111" s="56"/>
      <c r="B111" s="126"/>
      <c r="C111" s="33"/>
      <c r="D111" s="33"/>
    </row>
    <row r="112" spans="2:4" ht="13.5">
      <c r="B112" s="129"/>
      <c r="C112" s="33"/>
      <c r="D112" s="33"/>
    </row>
    <row r="113" spans="2:4" ht="13.5">
      <c r="B113" s="129"/>
      <c r="C113" s="32"/>
      <c r="D113" s="32"/>
    </row>
    <row r="114" spans="2:4" ht="12.75">
      <c r="B114" s="80"/>
      <c r="C114" s="38"/>
      <c r="D114" s="38"/>
    </row>
    <row r="115" spans="2:4" ht="12.75">
      <c r="B115" s="127"/>
      <c r="C115" s="39"/>
      <c r="D115" s="39"/>
    </row>
    <row r="116" spans="2:4" ht="12.75">
      <c r="B116" s="127"/>
      <c r="C116" s="33"/>
      <c r="D116" s="33"/>
    </row>
    <row r="117" spans="2:4" ht="12.75">
      <c r="B117" s="127"/>
      <c r="C117" s="32"/>
      <c r="D117" s="32"/>
    </row>
    <row r="118" spans="2:4" ht="12.75">
      <c r="B118" s="80"/>
      <c r="C118" s="34"/>
      <c r="D118" s="34"/>
    </row>
    <row r="119" spans="2:4" ht="12.75">
      <c r="B119" s="127"/>
      <c r="C119" s="39"/>
      <c r="D119" s="39"/>
    </row>
    <row r="120" spans="2:4" ht="12.75">
      <c r="B120" s="127"/>
      <c r="C120" s="39"/>
      <c r="D120" s="39"/>
    </row>
    <row r="121" spans="2:4" ht="12.75">
      <c r="B121" s="130"/>
      <c r="C121" s="42"/>
      <c r="D121" s="42"/>
    </row>
    <row r="122" spans="2:4" ht="12.75">
      <c r="B122" s="127"/>
      <c r="C122" s="39"/>
      <c r="D122" s="39"/>
    </row>
    <row r="123" spans="2:4" ht="12.75">
      <c r="B123" s="127"/>
      <c r="C123" s="39"/>
      <c r="D123" s="39"/>
    </row>
    <row r="124" spans="2:4" ht="12.75">
      <c r="B124" s="127"/>
      <c r="C124" s="39"/>
      <c r="D124" s="39"/>
    </row>
    <row r="125" spans="2:4" ht="12.75">
      <c r="B125" s="80"/>
      <c r="C125" s="34"/>
      <c r="D125" s="34"/>
    </row>
    <row r="126" spans="2:4" ht="12.75">
      <c r="B126" s="127"/>
      <c r="C126" s="39"/>
      <c r="D126" s="39"/>
    </row>
    <row r="127" spans="2:4" ht="12.75">
      <c r="B127" s="80"/>
      <c r="C127" s="34"/>
      <c r="D127" s="34"/>
    </row>
    <row r="128" spans="2:4" ht="12.75">
      <c r="B128" s="127"/>
      <c r="C128" s="39"/>
      <c r="D128" s="39"/>
    </row>
    <row r="129" spans="2:4" ht="12.75">
      <c r="B129" s="127"/>
      <c r="C129" s="39"/>
      <c r="D129" s="39"/>
    </row>
    <row r="130" spans="2:4" ht="12.75">
      <c r="B130" s="127"/>
      <c r="C130" s="39"/>
      <c r="D130" s="39"/>
    </row>
    <row r="131" spans="2:4" ht="12.75">
      <c r="B131" s="127"/>
      <c r="C131" s="39"/>
      <c r="D131" s="39"/>
    </row>
    <row r="132" spans="1:4" ht="12.75">
      <c r="A132" s="33"/>
      <c r="B132" s="33"/>
      <c r="C132" s="43"/>
      <c r="D132" s="43"/>
    </row>
    <row r="133" spans="2:4" ht="12.75">
      <c r="B133" s="127"/>
      <c r="C133" s="32"/>
      <c r="D133" s="32"/>
    </row>
    <row r="134" spans="2:4" ht="12.75">
      <c r="B134" s="131"/>
      <c r="C134" s="19"/>
      <c r="D134" s="19"/>
    </row>
    <row r="135" spans="2:4" ht="12.75">
      <c r="B135" s="127"/>
      <c r="C135" s="39"/>
      <c r="D135" s="39"/>
    </row>
    <row r="136" spans="2:4" ht="12.75">
      <c r="B136" s="130"/>
      <c r="C136" s="42"/>
      <c r="D136" s="42"/>
    </row>
    <row r="137" spans="2:4" ht="12.75">
      <c r="B137" s="130"/>
      <c r="C137" s="42"/>
      <c r="D137" s="42"/>
    </row>
    <row r="138" spans="2:4" ht="12.75">
      <c r="B138" s="127"/>
      <c r="C138" s="39"/>
      <c r="D138" s="39"/>
    </row>
    <row r="139" spans="2:4" ht="12.75">
      <c r="B139" s="80"/>
      <c r="C139" s="34"/>
      <c r="D139" s="34"/>
    </row>
    <row r="140" spans="2:4" ht="12.75">
      <c r="B140" s="127"/>
      <c r="C140" s="39"/>
      <c r="D140" s="39"/>
    </row>
    <row r="141" spans="2:4" ht="12.75">
      <c r="B141" s="127"/>
      <c r="C141" s="39"/>
      <c r="D141" s="39"/>
    </row>
    <row r="142" spans="2:4" ht="12.75">
      <c r="B142" s="80"/>
      <c r="C142" s="34"/>
      <c r="D142" s="34"/>
    </row>
    <row r="143" spans="2:4" ht="12.75">
      <c r="B143" s="127"/>
      <c r="C143" s="39"/>
      <c r="D143" s="39"/>
    </row>
    <row r="144" spans="2:4" ht="12.75">
      <c r="B144" s="130"/>
      <c r="C144" s="42"/>
      <c r="D144" s="42"/>
    </row>
    <row r="145" spans="2:4" ht="12.75">
      <c r="B145" s="80"/>
      <c r="C145" s="19"/>
      <c r="D145" s="19"/>
    </row>
    <row r="146" spans="2:4" ht="12.75">
      <c r="B146" s="128"/>
      <c r="C146" s="42"/>
      <c r="D146" s="42"/>
    </row>
    <row r="147" spans="2:4" ht="12.75">
      <c r="B147" s="80"/>
      <c r="C147" s="34"/>
      <c r="D147" s="34"/>
    </row>
    <row r="148" spans="2:4" ht="12.75">
      <c r="B148" s="127"/>
      <c r="C148" s="39"/>
      <c r="D148" s="39"/>
    </row>
    <row r="149" spans="2:4" ht="12.75">
      <c r="B149" s="127"/>
      <c r="C149" s="32"/>
      <c r="D149" s="32"/>
    </row>
    <row r="150" spans="2:4" ht="12.75">
      <c r="B150" s="128"/>
      <c r="C150" s="34"/>
      <c r="D150" s="34"/>
    </row>
    <row r="151" spans="2:4" ht="12.75">
      <c r="B151" s="128"/>
      <c r="C151" s="42"/>
      <c r="D151" s="42"/>
    </row>
    <row r="152" spans="2:4" ht="12.75">
      <c r="B152" s="128"/>
      <c r="C152" s="44"/>
      <c r="D152" s="44"/>
    </row>
    <row r="153" spans="2:4" ht="12.75">
      <c r="B153" s="80"/>
      <c r="C153" s="38"/>
      <c r="D153" s="38"/>
    </row>
    <row r="154" spans="2:4" ht="12.75">
      <c r="B154" s="127"/>
      <c r="C154" s="39"/>
      <c r="D154" s="39"/>
    </row>
    <row r="155" spans="2:4" ht="12.75">
      <c r="B155" s="131"/>
      <c r="C155" s="45"/>
      <c r="D155" s="45"/>
    </row>
    <row r="156" spans="2:4" ht="12.75">
      <c r="B156" s="130"/>
      <c r="C156" s="42"/>
      <c r="D156" s="42"/>
    </row>
    <row r="157" spans="2:4" ht="12.75">
      <c r="B157" s="130"/>
      <c r="C157" s="44"/>
      <c r="D157" s="44"/>
    </row>
    <row r="158" spans="2:4" ht="12.75">
      <c r="B158" s="130"/>
      <c r="C158" s="44"/>
      <c r="D158" s="44"/>
    </row>
    <row r="159" spans="2:4" ht="12.75">
      <c r="B159" s="131"/>
      <c r="C159" s="19"/>
      <c r="D159" s="19"/>
    </row>
    <row r="160" spans="2:4" ht="12.75">
      <c r="B160" s="130"/>
      <c r="C160" s="42"/>
      <c r="D160" s="42"/>
    </row>
    <row r="161" spans="2:4" ht="12.75">
      <c r="B161" s="130"/>
      <c r="C161" s="46"/>
      <c r="D161" s="46"/>
    </row>
    <row r="162" spans="2:4" ht="12.75">
      <c r="B162" s="130"/>
      <c r="C162" s="32"/>
      <c r="D162" s="32"/>
    </row>
    <row r="163" spans="2:4" ht="12.75">
      <c r="B163" s="80"/>
      <c r="C163" s="38"/>
      <c r="D163" s="38"/>
    </row>
    <row r="164" spans="2:4" ht="12.75">
      <c r="B164" s="127"/>
      <c r="C164" s="39"/>
      <c r="D164" s="39"/>
    </row>
    <row r="165" spans="2:4" ht="12.75">
      <c r="B165" s="127"/>
      <c r="C165" s="44"/>
      <c r="D165" s="44"/>
    </row>
    <row r="166" spans="2:4" ht="12.75">
      <c r="B166" s="131"/>
      <c r="C166" s="19"/>
      <c r="D166" s="19"/>
    </row>
    <row r="167" spans="2:4" ht="12.75">
      <c r="B167" s="130"/>
      <c r="C167" s="42"/>
      <c r="D167" s="42"/>
    </row>
    <row r="168" spans="2:4" ht="12.75">
      <c r="B168" s="127"/>
      <c r="C168" s="39"/>
      <c r="D168" s="39"/>
    </row>
    <row r="169" spans="1:4" ht="12.75">
      <c r="A169" s="37"/>
      <c r="B169" s="122"/>
      <c r="C169" s="33"/>
      <c r="D169" s="33"/>
    </row>
    <row r="170" spans="1:4" ht="12.75">
      <c r="A170" s="56"/>
      <c r="B170" s="126"/>
      <c r="C170" s="33"/>
      <c r="D170" s="33"/>
    </row>
    <row r="171" spans="1:4" ht="12.75">
      <c r="A171" s="56"/>
      <c r="B171" s="126"/>
      <c r="C171" s="32"/>
      <c r="D171" s="32"/>
    </row>
    <row r="172" spans="2:4" ht="12.75">
      <c r="B172" s="127"/>
      <c r="C172" s="33"/>
      <c r="D172" s="33"/>
    </row>
    <row r="173" spans="2:4" ht="12.75">
      <c r="B173" s="79"/>
      <c r="C173" s="34"/>
      <c r="D173" s="34"/>
    </row>
    <row r="174" spans="2:4" ht="12.75">
      <c r="B174" s="127"/>
      <c r="C174" s="32"/>
      <c r="D174" s="32"/>
    </row>
    <row r="175" spans="2:4" ht="12.75">
      <c r="B175" s="127"/>
      <c r="C175" s="32"/>
      <c r="D175" s="32"/>
    </row>
    <row r="176" spans="2:4" ht="12.75">
      <c r="B176" s="80"/>
      <c r="C176" s="38"/>
      <c r="D176" s="38"/>
    </row>
    <row r="177" spans="2:4" ht="12.75">
      <c r="B177" s="127"/>
      <c r="C177" s="33"/>
      <c r="D177" s="33"/>
    </row>
    <row r="178" spans="2:4" ht="12.75">
      <c r="B178" s="127"/>
      <c r="C178" s="38"/>
      <c r="D178" s="38"/>
    </row>
    <row r="179" spans="2:4" ht="12.75">
      <c r="B179" s="128"/>
      <c r="C179" s="33"/>
      <c r="D179" s="33"/>
    </row>
    <row r="180" spans="2:4" ht="12.75">
      <c r="B180" s="128"/>
      <c r="C180" s="41"/>
      <c r="D180" s="41"/>
    </row>
    <row r="181" spans="2:4" ht="12.75">
      <c r="B181" s="80"/>
      <c r="C181" s="34"/>
      <c r="D181" s="34"/>
    </row>
    <row r="182" spans="1:4" ht="12.75">
      <c r="A182" s="56"/>
      <c r="B182" s="126"/>
      <c r="C182" s="33"/>
      <c r="D182" s="33"/>
    </row>
    <row r="183" spans="2:4" ht="12.75">
      <c r="B183" s="127"/>
      <c r="C183" s="33"/>
      <c r="D183" s="33"/>
    </row>
    <row r="184" spans="2:4" ht="12.75">
      <c r="B184" s="127"/>
      <c r="C184" s="32"/>
      <c r="D184" s="32"/>
    </row>
    <row r="185" spans="2:4" ht="12.75">
      <c r="B185" s="80"/>
      <c r="C185" s="34"/>
      <c r="D185" s="34"/>
    </row>
    <row r="186" spans="2:4" ht="12.75">
      <c r="B186" s="127"/>
      <c r="C186" s="32"/>
      <c r="D186" s="32"/>
    </row>
    <row r="187" spans="2:4" ht="12.75">
      <c r="B187" s="131"/>
      <c r="C187" s="19"/>
      <c r="D187" s="19"/>
    </row>
    <row r="188" spans="2:4" ht="12.75">
      <c r="B188" s="128"/>
      <c r="C188" s="44"/>
      <c r="D188" s="44"/>
    </row>
    <row r="189" spans="2:4" ht="12.75">
      <c r="B189" s="80"/>
      <c r="C189" s="38"/>
      <c r="D189" s="38"/>
    </row>
    <row r="190" spans="2:4" ht="12.75">
      <c r="B190" s="131"/>
      <c r="C190" s="20"/>
      <c r="D190" s="20"/>
    </row>
    <row r="191" spans="2:4" ht="12.75">
      <c r="B191" s="130"/>
      <c r="C191" s="46"/>
      <c r="D191" s="46"/>
    </row>
    <row r="192" spans="2:4" ht="12.75">
      <c r="B192" s="130"/>
      <c r="C192" s="32"/>
      <c r="D192" s="32"/>
    </row>
    <row r="193" spans="2:4" ht="12.75">
      <c r="B193" s="80"/>
      <c r="C193" s="38"/>
      <c r="D193" s="38"/>
    </row>
    <row r="194" spans="2:4" ht="12.75">
      <c r="B194" s="80"/>
      <c r="C194" s="38"/>
      <c r="D194" s="38"/>
    </row>
    <row r="195" spans="2:4" ht="12.75">
      <c r="B195" s="127"/>
      <c r="C195" s="39"/>
      <c r="D195" s="39"/>
    </row>
    <row r="196" spans="1:3" ht="12.75">
      <c r="A196" s="215"/>
      <c r="B196" s="216"/>
      <c r="C196" s="216"/>
    </row>
    <row r="197" spans="1:4" ht="12.75">
      <c r="A197" s="47"/>
      <c r="B197" s="47"/>
      <c r="C197" s="48"/>
      <c r="D197" s="43"/>
    </row>
    <row r="199" spans="1:4" ht="12.75">
      <c r="A199" s="56"/>
      <c r="B199" s="56"/>
      <c r="C199" s="14"/>
      <c r="D199" s="14"/>
    </row>
    <row r="200" spans="1:4" ht="12.75">
      <c r="A200" s="56"/>
      <c r="B200" s="56"/>
      <c r="C200" s="14"/>
      <c r="D200" s="14"/>
    </row>
    <row r="201" spans="1:4" ht="12.75">
      <c r="A201" s="56"/>
      <c r="B201" s="56"/>
      <c r="C201" s="14"/>
      <c r="D201" s="14"/>
    </row>
    <row r="202" spans="1:4" ht="12.75">
      <c r="A202" s="56"/>
      <c r="B202" s="56"/>
      <c r="C202" s="14"/>
      <c r="D202" s="14"/>
    </row>
    <row r="203" spans="1:4" ht="12.75">
      <c r="A203" s="56"/>
      <c r="B203" s="56"/>
      <c r="C203" s="14"/>
      <c r="D203" s="14"/>
    </row>
    <row r="204" ht="12.75">
      <c r="A204" s="56"/>
    </row>
    <row r="205" spans="1:4" ht="12.75">
      <c r="A205" s="56"/>
      <c r="B205" s="56"/>
      <c r="C205" s="14"/>
      <c r="D205" s="14"/>
    </row>
    <row r="206" spans="1:4" ht="12.75">
      <c r="A206" s="56"/>
      <c r="B206" s="56"/>
      <c r="C206" s="21"/>
      <c r="D206" s="21"/>
    </row>
    <row r="207" spans="1:4" ht="12.75">
      <c r="A207" s="56"/>
      <c r="B207" s="56"/>
      <c r="C207" s="14"/>
      <c r="D207" s="14"/>
    </row>
    <row r="208" spans="1:4" ht="12.75">
      <c r="A208" s="56"/>
      <c r="B208" s="56"/>
      <c r="C208" s="33"/>
      <c r="D208" s="33"/>
    </row>
    <row r="209" spans="2:4" ht="12.75">
      <c r="B209" s="80"/>
      <c r="C209" s="34"/>
      <c r="D209" s="34"/>
    </row>
  </sheetData>
  <sheetProtection/>
  <mergeCells count="5">
    <mergeCell ref="A196:C196"/>
    <mergeCell ref="A2:H2"/>
    <mergeCell ref="A1:H1"/>
    <mergeCell ref="A3:C3"/>
    <mergeCell ref="A4:C4"/>
  </mergeCells>
  <printOptions horizontalCentered="1"/>
  <pageMargins left="0.1968503937007874" right="0.1968503937007874" top="0.4330708661417323" bottom="0.4330708661417323" header="0.31496062992125984" footer="0.1968503937007874"/>
  <pageSetup firstPageNumber="581" useFirstPageNumber="1" horizontalDpi="300" verticalDpi="300" orientation="portrait" paperSize="9" scale="85" r:id="rId1"/>
  <headerFooter scaleWithDoc="0" alignWithMargins="0">
    <oddFooter>&amp;C&amp;P</oddFooter>
  </headerFooter>
  <rowBreaks count="2" manualBreakCount="2">
    <brk id="130" max="9" man="1"/>
    <brk id="19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70" sqref="A70:IV70"/>
    </sheetView>
  </sheetViews>
  <sheetFormatPr defaultColWidth="11.421875" defaultRowHeight="14.25" customHeight="1"/>
  <cols>
    <col min="1" max="2" width="5.28125" style="76" customWidth="1"/>
    <col min="3" max="3" width="45.140625" style="4" customWidth="1"/>
    <col min="4" max="4" width="13.00390625" style="4" customWidth="1"/>
    <col min="5" max="5" width="12.7109375" style="15" customWidth="1"/>
    <col min="6" max="6" width="12.57421875" style="15" customWidth="1"/>
    <col min="7" max="7" width="8.7109375" style="15" customWidth="1"/>
    <col min="8" max="8" width="8.140625" style="18" customWidth="1"/>
    <col min="9" max="9" width="11.421875" style="17" customWidth="1"/>
    <col min="10" max="16384" width="11.421875" style="7" customWidth="1"/>
  </cols>
  <sheetData>
    <row r="1" spans="1:8" ht="34.5" customHeight="1">
      <c r="A1" s="222" t="s">
        <v>74</v>
      </c>
      <c r="B1" s="222"/>
      <c r="C1" s="222"/>
      <c r="D1" s="222"/>
      <c r="E1" s="222"/>
      <c r="F1" s="222"/>
      <c r="G1" s="222"/>
      <c r="H1" s="222"/>
    </row>
    <row r="2" spans="1:9" s="36" customFormat="1" ht="27.75" customHeight="1">
      <c r="A2" s="218" t="s">
        <v>145</v>
      </c>
      <c r="B2" s="219"/>
      <c r="C2" s="219"/>
      <c r="D2" s="168" t="s">
        <v>172</v>
      </c>
      <c r="E2" s="168" t="s">
        <v>176</v>
      </c>
      <c r="F2" s="168" t="s">
        <v>175</v>
      </c>
      <c r="G2" s="106" t="s">
        <v>146</v>
      </c>
      <c r="H2" s="106" t="s">
        <v>146</v>
      </c>
      <c r="I2" s="51"/>
    </row>
    <row r="3" spans="1:9" s="36" customFormat="1" ht="12" customHeight="1">
      <c r="A3" s="220">
        <v>1</v>
      </c>
      <c r="B3" s="221"/>
      <c r="C3" s="221"/>
      <c r="D3" s="107">
        <v>2</v>
      </c>
      <c r="E3" s="107">
        <v>3</v>
      </c>
      <c r="F3" s="107">
        <v>4</v>
      </c>
      <c r="G3" s="108" t="s">
        <v>147</v>
      </c>
      <c r="H3" s="108" t="s">
        <v>148</v>
      </c>
      <c r="I3" s="51"/>
    </row>
    <row r="4" spans="1:8" ht="22.5" customHeight="1">
      <c r="A4" s="56">
        <v>3</v>
      </c>
      <c r="B4" s="66"/>
      <c r="C4" s="74" t="s">
        <v>34</v>
      </c>
      <c r="D4" s="17">
        <f>D5+D15+D46+D56</f>
        <v>79391100</v>
      </c>
      <c r="E4" s="17">
        <f>E5+E15+E46+E56</f>
        <v>74033000</v>
      </c>
      <c r="F4" s="17">
        <f>F5+F15+F46+F56</f>
        <v>61615121</v>
      </c>
      <c r="G4" s="67">
        <f aca="true" t="shared" si="0" ref="G4:G32">F4/D4*100</f>
        <v>77.60960737412633</v>
      </c>
      <c r="H4" s="67">
        <f>F4/E4*100</f>
        <v>83.22656247889455</v>
      </c>
    </row>
    <row r="5" spans="1:8" ht="12.75" customHeight="1">
      <c r="A5" s="56">
        <v>31</v>
      </c>
      <c r="B5" s="66"/>
      <c r="C5" s="66" t="s">
        <v>35</v>
      </c>
      <c r="D5" s="17">
        <f>D6+D10+D12</f>
        <v>13986286</v>
      </c>
      <c r="E5" s="17">
        <f>E6+E10+E12</f>
        <v>14683000</v>
      </c>
      <c r="F5" s="17">
        <f>F6+F10+F12</f>
        <v>12866756</v>
      </c>
      <c r="G5" s="67">
        <f t="shared" si="0"/>
        <v>91.99551617920582</v>
      </c>
      <c r="H5" s="67">
        <f>F5/E5*100</f>
        <v>87.63029353674318</v>
      </c>
    </row>
    <row r="6" spans="1:9" s="16" customFormat="1" ht="13.5" customHeight="1">
      <c r="A6" s="56">
        <v>311</v>
      </c>
      <c r="B6" s="66"/>
      <c r="C6" s="66" t="s">
        <v>85</v>
      </c>
      <c r="D6" s="17">
        <f>SUM(D7:D9)</f>
        <v>8470680</v>
      </c>
      <c r="E6" s="17">
        <v>10580000</v>
      </c>
      <c r="F6" s="17">
        <f>SUM(F7:F9)</f>
        <v>10825430</v>
      </c>
      <c r="G6" s="67">
        <f t="shared" si="0"/>
        <v>127.79883079044421</v>
      </c>
      <c r="H6" s="67">
        <f aca="true" t="shared" si="1" ref="H6:H12">F6/E6*100</f>
        <v>102.31975425330813</v>
      </c>
      <c r="I6" s="17"/>
    </row>
    <row r="7" spans="1:7" ht="13.5" customHeight="1">
      <c r="A7" s="30"/>
      <c r="B7" s="68">
        <v>3111</v>
      </c>
      <c r="C7" s="68" t="s">
        <v>36</v>
      </c>
      <c r="D7" s="86">
        <v>8470680</v>
      </c>
      <c r="F7" s="15">
        <f>SUM('posebni dio'!D12)</f>
        <v>10825430</v>
      </c>
      <c r="G7" s="18">
        <f t="shared" si="0"/>
        <v>127.79883079044421</v>
      </c>
    </row>
    <row r="8" spans="1:7" ht="13.5" customHeight="1" hidden="1">
      <c r="A8" s="30"/>
      <c r="B8" s="68">
        <v>3112</v>
      </c>
      <c r="C8" s="68" t="s">
        <v>115</v>
      </c>
      <c r="D8" s="86">
        <v>0</v>
      </c>
      <c r="F8" s="15">
        <f>SUM('posebni dio'!D13)</f>
        <v>0</v>
      </c>
      <c r="G8" s="18" t="e">
        <f t="shared" si="0"/>
        <v>#DIV/0!</v>
      </c>
    </row>
    <row r="9" spans="1:9" s="31" customFormat="1" ht="12.75" hidden="1">
      <c r="A9" s="76"/>
      <c r="B9" s="78">
        <v>3113</v>
      </c>
      <c r="C9" s="79" t="s">
        <v>102</v>
      </c>
      <c r="D9" s="86">
        <v>0</v>
      </c>
      <c r="E9" s="15"/>
      <c r="F9" s="15">
        <f>SUM('posebni dio'!D14)</f>
        <v>0</v>
      </c>
      <c r="G9" s="18" t="e">
        <f t="shared" si="0"/>
        <v>#DIV/0!</v>
      </c>
      <c r="H9" s="18"/>
      <c r="I9" s="52"/>
    </row>
    <row r="10" spans="1:9" s="16" customFormat="1" ht="13.5" customHeight="1">
      <c r="A10" s="56">
        <v>312</v>
      </c>
      <c r="B10" s="66"/>
      <c r="C10" s="66" t="s">
        <v>37</v>
      </c>
      <c r="D10" s="17">
        <f>D11</f>
        <v>4087051</v>
      </c>
      <c r="E10" s="17">
        <v>2500000</v>
      </c>
      <c r="F10" s="17">
        <f>F11</f>
        <v>216750</v>
      </c>
      <c r="G10" s="67">
        <f t="shared" si="0"/>
        <v>5.303334849503958</v>
      </c>
      <c r="H10" s="67">
        <f t="shared" si="1"/>
        <v>8.67</v>
      </c>
      <c r="I10" s="17"/>
    </row>
    <row r="11" spans="1:7" ht="13.5" customHeight="1">
      <c r="A11" s="30"/>
      <c r="B11" s="68">
        <v>3121</v>
      </c>
      <c r="C11" s="68" t="s">
        <v>37</v>
      </c>
      <c r="D11" s="15">
        <v>4087051</v>
      </c>
      <c r="F11" s="15">
        <f>SUM('posebni dio'!D16)</f>
        <v>216750</v>
      </c>
      <c r="G11" s="18">
        <f t="shared" si="0"/>
        <v>5.303334849503958</v>
      </c>
    </row>
    <row r="12" spans="1:9" s="16" customFormat="1" ht="13.5" customHeight="1">
      <c r="A12" s="56">
        <v>313</v>
      </c>
      <c r="B12" s="66"/>
      <c r="C12" s="66" t="s">
        <v>38</v>
      </c>
      <c r="D12" s="17">
        <f>D13+D14</f>
        <v>1428555</v>
      </c>
      <c r="E12" s="17">
        <v>1603000</v>
      </c>
      <c r="F12" s="17">
        <f>F13+F14</f>
        <v>1824576</v>
      </c>
      <c r="G12" s="67">
        <f t="shared" si="0"/>
        <v>127.72178880057122</v>
      </c>
      <c r="H12" s="67">
        <f t="shared" si="1"/>
        <v>113.82258265751715</v>
      </c>
      <c r="I12" s="17"/>
    </row>
    <row r="13" spans="1:7" ht="13.5" customHeight="1">
      <c r="A13" s="30"/>
      <c r="B13" s="68">
        <v>3132</v>
      </c>
      <c r="C13" s="68" t="s">
        <v>93</v>
      </c>
      <c r="D13" s="86">
        <v>1287249</v>
      </c>
      <c r="F13" s="15">
        <f>SUM('posebni dio'!D18)</f>
        <v>1641485</v>
      </c>
      <c r="G13" s="18">
        <f t="shared" si="0"/>
        <v>127.51884056619971</v>
      </c>
    </row>
    <row r="14" spans="1:7" ht="13.5" customHeight="1">
      <c r="A14" s="30"/>
      <c r="B14" s="68">
        <v>3133</v>
      </c>
      <c r="C14" s="68" t="s">
        <v>96</v>
      </c>
      <c r="D14" s="86">
        <v>141306</v>
      </c>
      <c r="F14" s="15">
        <f>SUM('posebni dio'!D19)</f>
        <v>183091</v>
      </c>
      <c r="G14" s="18">
        <f t="shared" si="0"/>
        <v>129.5705773286343</v>
      </c>
    </row>
    <row r="15" spans="1:8" ht="13.5" customHeight="1">
      <c r="A15" s="56">
        <v>32</v>
      </c>
      <c r="B15" s="66"/>
      <c r="C15" s="69" t="s">
        <v>0</v>
      </c>
      <c r="D15" s="17">
        <f>D16+D21+D26+D38+D36</f>
        <v>7934766</v>
      </c>
      <c r="E15" s="17">
        <f>E16+E21+E26+E38+E36</f>
        <v>10300000</v>
      </c>
      <c r="F15" s="17">
        <f>F16+F21+F26+F38+F36</f>
        <v>4876818</v>
      </c>
      <c r="G15" s="67">
        <f t="shared" si="0"/>
        <v>61.46139659316986</v>
      </c>
      <c r="H15" s="67">
        <f>F15/E15*100</f>
        <v>47.347747572815535</v>
      </c>
    </row>
    <row r="16" spans="1:9" s="16" customFormat="1" ht="13.5" customHeight="1">
      <c r="A16" s="56">
        <v>321</v>
      </c>
      <c r="B16" s="66"/>
      <c r="C16" s="69" t="s">
        <v>4</v>
      </c>
      <c r="D16" s="17">
        <f>D17+D18+D19+D20</f>
        <v>366368</v>
      </c>
      <c r="E16" s="17">
        <v>430000</v>
      </c>
      <c r="F16" s="17">
        <f>F17+F18+F19+F20</f>
        <v>360412</v>
      </c>
      <c r="G16" s="67">
        <f t="shared" si="0"/>
        <v>98.37431216700149</v>
      </c>
      <c r="H16" s="67">
        <f>F16/E16*100</f>
        <v>83.8167441860465</v>
      </c>
      <c r="I16" s="17"/>
    </row>
    <row r="17" spans="1:7" ht="13.5" customHeight="1">
      <c r="A17" s="30"/>
      <c r="B17" s="68">
        <v>3211</v>
      </c>
      <c r="C17" s="70" t="s">
        <v>39</v>
      </c>
      <c r="D17" s="86">
        <v>17258</v>
      </c>
      <c r="F17" s="15">
        <f>SUM('posebni dio'!D22)</f>
        <v>15485</v>
      </c>
      <c r="G17" s="18">
        <f t="shared" si="0"/>
        <v>89.72650365048094</v>
      </c>
    </row>
    <row r="18" spans="1:7" ht="13.5" customHeight="1">
      <c r="A18" s="30"/>
      <c r="B18" s="68">
        <v>3212</v>
      </c>
      <c r="C18" s="70" t="s">
        <v>40</v>
      </c>
      <c r="D18" s="86">
        <v>293768</v>
      </c>
      <c r="F18" s="15">
        <f>SUM('posebni dio'!D23)</f>
        <v>302152</v>
      </c>
      <c r="G18" s="18">
        <f t="shared" si="0"/>
        <v>102.85395277906375</v>
      </c>
    </row>
    <row r="19" spans="1:7" ht="13.5" customHeight="1">
      <c r="A19" s="30"/>
      <c r="B19" s="72" t="s">
        <v>2</v>
      </c>
      <c r="C19" s="70" t="s">
        <v>3</v>
      </c>
      <c r="D19" s="86">
        <v>25324</v>
      </c>
      <c r="F19" s="15">
        <f>SUM('posebni dio'!D24)</f>
        <v>22333</v>
      </c>
      <c r="G19" s="18">
        <f t="shared" si="0"/>
        <v>88.18906965724214</v>
      </c>
    </row>
    <row r="20" spans="1:7" ht="13.5" customHeight="1">
      <c r="A20" s="30"/>
      <c r="B20" s="72">
        <v>3214</v>
      </c>
      <c r="C20" s="70" t="s">
        <v>109</v>
      </c>
      <c r="D20" s="86">
        <v>30018</v>
      </c>
      <c r="F20" s="15">
        <f>SUM('posebni dio'!D25)</f>
        <v>20442</v>
      </c>
      <c r="G20" s="18">
        <f t="shared" si="0"/>
        <v>68.09914051569058</v>
      </c>
    </row>
    <row r="21" spans="1:9" s="16" customFormat="1" ht="13.5" customHeight="1">
      <c r="A21" s="56">
        <v>322</v>
      </c>
      <c r="B21" s="71"/>
      <c r="C21" s="71" t="s">
        <v>41</v>
      </c>
      <c r="D21" s="17">
        <f>SUM(D22:D25)</f>
        <v>1521112</v>
      </c>
      <c r="E21" s="17">
        <v>1305000</v>
      </c>
      <c r="F21" s="17">
        <f>SUM(F22:F25)</f>
        <v>391682</v>
      </c>
      <c r="G21" s="67">
        <f t="shared" si="0"/>
        <v>25.749714682416545</v>
      </c>
      <c r="H21" s="67">
        <f>F21/E21*100</f>
        <v>30.013946360153255</v>
      </c>
      <c r="I21" s="17"/>
    </row>
    <row r="22" spans="1:7" ht="13.5" customHeight="1">
      <c r="A22" s="30"/>
      <c r="B22" s="72">
        <v>3221</v>
      </c>
      <c r="C22" s="68" t="s">
        <v>42</v>
      </c>
      <c r="D22" s="15">
        <v>268586</v>
      </c>
      <c r="F22" s="15">
        <f>SUM('posebni dio'!D27)</f>
        <v>246449</v>
      </c>
      <c r="G22" s="18">
        <f t="shared" si="0"/>
        <v>91.75794717520645</v>
      </c>
    </row>
    <row r="23" spans="1:7" ht="13.5" customHeight="1">
      <c r="A23" s="30"/>
      <c r="B23" s="72">
        <v>3223</v>
      </c>
      <c r="C23" s="68" t="s">
        <v>43</v>
      </c>
      <c r="D23" s="15">
        <v>1239807</v>
      </c>
      <c r="F23" s="15">
        <f>SUM('posebni dio'!D28)</f>
        <v>121805</v>
      </c>
      <c r="G23" s="18">
        <f t="shared" si="0"/>
        <v>9.824513008879608</v>
      </c>
    </row>
    <row r="24" spans="1:7" ht="13.5" customHeight="1">
      <c r="A24" s="30"/>
      <c r="B24" s="72">
        <v>3224</v>
      </c>
      <c r="C24" s="80" t="s">
        <v>159</v>
      </c>
      <c r="D24" s="15">
        <v>6955</v>
      </c>
      <c r="F24" s="15">
        <f>SUM('posebni dio'!D29)</f>
        <v>23428</v>
      </c>
      <c r="G24" s="18">
        <f t="shared" si="0"/>
        <v>336.8511861969806</v>
      </c>
    </row>
    <row r="25" spans="1:7" ht="13.5" customHeight="1">
      <c r="A25" s="30"/>
      <c r="B25" s="72" t="s">
        <v>5</v>
      </c>
      <c r="C25" s="72" t="s">
        <v>6</v>
      </c>
      <c r="D25" s="15">
        <v>5764</v>
      </c>
      <c r="F25" s="15">
        <f>SUM('posebni dio'!D30)</f>
        <v>0</v>
      </c>
      <c r="G25" s="18">
        <f t="shared" si="0"/>
        <v>0</v>
      </c>
    </row>
    <row r="26" spans="1:9" s="16" customFormat="1" ht="13.5" customHeight="1">
      <c r="A26" s="56">
        <v>323</v>
      </c>
      <c r="B26" s="132"/>
      <c r="C26" s="71" t="s">
        <v>7</v>
      </c>
      <c r="D26" s="17">
        <f>SUM(D27:D35)</f>
        <v>4941265</v>
      </c>
      <c r="E26" s="17">
        <v>6280000</v>
      </c>
      <c r="F26" s="17">
        <f>SUM(F27:F35)</f>
        <v>2241008</v>
      </c>
      <c r="G26" s="67">
        <f t="shared" si="0"/>
        <v>45.35292076016971</v>
      </c>
      <c r="H26" s="67">
        <f>F26/E26*100</f>
        <v>35.68484076433121</v>
      </c>
      <c r="I26" s="17"/>
    </row>
    <row r="27" spans="1:7" ht="13.5" customHeight="1">
      <c r="A27" s="30"/>
      <c r="B27" s="68">
        <v>3231</v>
      </c>
      <c r="C27" s="68" t="s">
        <v>44</v>
      </c>
      <c r="D27" s="86">
        <v>321812</v>
      </c>
      <c r="F27" s="15">
        <f>SUM('posebni dio'!D32)</f>
        <v>208686</v>
      </c>
      <c r="G27" s="18">
        <f t="shared" si="0"/>
        <v>64.84717785539384</v>
      </c>
    </row>
    <row r="28" spans="1:7" ht="13.5" customHeight="1">
      <c r="A28" s="30"/>
      <c r="B28" s="68">
        <v>3232</v>
      </c>
      <c r="C28" s="72" t="s">
        <v>8</v>
      </c>
      <c r="D28" s="86">
        <v>425855</v>
      </c>
      <c r="F28" s="15">
        <f>SUM('posebni dio'!D33)</f>
        <v>291973</v>
      </c>
      <c r="G28" s="18">
        <f t="shared" si="0"/>
        <v>68.56159960549952</v>
      </c>
    </row>
    <row r="29" spans="1:7" ht="13.5" customHeight="1">
      <c r="A29" s="30"/>
      <c r="B29" s="78">
        <v>3233</v>
      </c>
      <c r="C29" s="81" t="s">
        <v>103</v>
      </c>
      <c r="D29" s="86">
        <v>132492</v>
      </c>
      <c r="F29" s="15">
        <f>SUM('posebni dio'!D34)</f>
        <v>85111</v>
      </c>
      <c r="G29" s="18">
        <f t="shared" si="0"/>
        <v>64.23859553784379</v>
      </c>
    </row>
    <row r="30" spans="1:7" ht="13.5" customHeight="1">
      <c r="A30" s="30"/>
      <c r="B30" s="68">
        <v>3234</v>
      </c>
      <c r="C30" s="70" t="s">
        <v>45</v>
      </c>
      <c r="D30" s="86">
        <v>196890</v>
      </c>
      <c r="F30" s="15">
        <f>SUM('posebni dio'!D35)</f>
        <v>398893</v>
      </c>
      <c r="G30" s="18">
        <f t="shared" si="0"/>
        <v>202.59688150744068</v>
      </c>
    </row>
    <row r="31" spans="1:7" ht="13.5" customHeight="1">
      <c r="A31" s="30"/>
      <c r="B31" s="68">
        <v>3235</v>
      </c>
      <c r="C31" s="70" t="s">
        <v>46</v>
      </c>
      <c r="D31" s="86">
        <v>42819</v>
      </c>
      <c r="F31" s="15">
        <f>SUM('posebni dio'!D36)</f>
        <v>42441</v>
      </c>
      <c r="G31" s="18">
        <f t="shared" si="0"/>
        <v>99.11721432074546</v>
      </c>
    </row>
    <row r="32" spans="1:7" ht="13.5" customHeight="1">
      <c r="A32" s="30"/>
      <c r="B32" s="68">
        <v>3236</v>
      </c>
      <c r="C32" s="77" t="s">
        <v>160</v>
      </c>
      <c r="D32" s="86">
        <v>55880</v>
      </c>
      <c r="F32" s="15">
        <f>SUM('posebni dio'!D37)</f>
        <v>500</v>
      </c>
      <c r="G32" s="18">
        <f t="shared" si="0"/>
        <v>0.894774516821761</v>
      </c>
    </row>
    <row r="33" spans="1:7" ht="13.5" customHeight="1">
      <c r="A33" s="30"/>
      <c r="B33" s="68">
        <v>3237</v>
      </c>
      <c r="C33" s="72" t="s">
        <v>9</v>
      </c>
      <c r="D33" s="86">
        <v>3163107</v>
      </c>
      <c r="F33" s="15">
        <f>SUM('posebni dio'!D38)</f>
        <v>342788</v>
      </c>
      <c r="G33" s="18">
        <f>F33/D33*100</f>
        <v>10.83706621369432</v>
      </c>
    </row>
    <row r="34" spans="1:7" ht="13.5" customHeight="1">
      <c r="A34" s="30"/>
      <c r="B34" s="68">
        <v>3238</v>
      </c>
      <c r="C34" s="72" t="s">
        <v>10</v>
      </c>
      <c r="D34" s="86">
        <v>87850</v>
      </c>
      <c r="F34" s="15">
        <f>SUM('posebni dio'!D39)</f>
        <v>80850</v>
      </c>
      <c r="G34" s="18">
        <f>F34/D34*100</f>
        <v>92.03187250996015</v>
      </c>
    </row>
    <row r="35" spans="1:7" ht="13.5" customHeight="1">
      <c r="A35" s="30"/>
      <c r="B35" s="68">
        <v>3239</v>
      </c>
      <c r="C35" s="72" t="s">
        <v>47</v>
      </c>
      <c r="D35" s="86">
        <v>514560</v>
      </c>
      <c r="F35" s="15">
        <f>SUM('posebni dio'!D40)</f>
        <v>789766</v>
      </c>
      <c r="G35" s="18">
        <f>F35/D35*100</f>
        <v>153.48375310945275</v>
      </c>
    </row>
    <row r="36" spans="1:8" ht="13.5" customHeight="1">
      <c r="A36" s="56">
        <v>324</v>
      </c>
      <c r="B36" s="68"/>
      <c r="C36" s="66" t="s">
        <v>161</v>
      </c>
      <c r="D36" s="17">
        <f>SUM(D37)</f>
        <v>66228</v>
      </c>
      <c r="E36" s="17">
        <v>50000</v>
      </c>
      <c r="F36" s="17">
        <f>SUM(F37)</f>
        <v>2568</v>
      </c>
      <c r="G36" s="67">
        <f>F36/D36*100</f>
        <v>3.877514042398985</v>
      </c>
      <c r="H36" s="67">
        <f>F36/E36*100</f>
        <v>5.136</v>
      </c>
    </row>
    <row r="37" spans="1:8" ht="13.5" customHeight="1">
      <c r="A37" s="30"/>
      <c r="B37" s="68">
        <v>3241</v>
      </c>
      <c r="C37" s="68" t="s">
        <v>161</v>
      </c>
      <c r="D37" s="15">
        <v>66228</v>
      </c>
      <c r="E37" s="179">
        <v>0</v>
      </c>
      <c r="F37" s="15">
        <f>SUM('posebni dio'!D42)</f>
        <v>2568</v>
      </c>
      <c r="G37" s="18">
        <f>F37/D37*100</f>
        <v>3.877514042398985</v>
      </c>
      <c r="H37" s="22"/>
    </row>
    <row r="38" spans="1:9" s="16" customFormat="1" ht="13.5" customHeight="1">
      <c r="A38" s="56">
        <v>329</v>
      </c>
      <c r="B38" s="66"/>
      <c r="C38" s="66" t="s">
        <v>49</v>
      </c>
      <c r="D38" s="17">
        <f>SUM(D39:D45)</f>
        <v>1039793</v>
      </c>
      <c r="E38" s="17">
        <v>2235000</v>
      </c>
      <c r="F38" s="17">
        <f>SUM(F39:F45)</f>
        <v>1881148</v>
      </c>
      <c r="G38" s="67">
        <f aca="true" t="shared" si="2" ref="G38:G44">F38/D38*100</f>
        <v>180.91562455219452</v>
      </c>
      <c r="H38" s="67">
        <f>F38/E38*100</f>
        <v>84.16769574944072</v>
      </c>
      <c r="I38" s="17"/>
    </row>
    <row r="39" spans="1:9" ht="24" customHeight="1">
      <c r="A39" s="30"/>
      <c r="B39" s="78">
        <v>3291</v>
      </c>
      <c r="C39" s="150" t="s">
        <v>167</v>
      </c>
      <c r="D39" s="45">
        <v>48261</v>
      </c>
      <c r="F39" s="15">
        <f>SUM('posebni dio'!D44)</f>
        <v>47529</v>
      </c>
      <c r="G39" s="18">
        <f t="shared" si="2"/>
        <v>98.48324734257476</v>
      </c>
      <c r="I39" s="15"/>
    </row>
    <row r="40" spans="1:7" ht="13.5" customHeight="1">
      <c r="A40" s="30"/>
      <c r="B40" s="68">
        <v>3292</v>
      </c>
      <c r="C40" s="68" t="s">
        <v>50</v>
      </c>
      <c r="D40" s="86">
        <v>25199</v>
      </c>
      <c r="F40" s="15">
        <f>SUM('posebni dio'!D45)</f>
        <v>14756</v>
      </c>
      <c r="G40" s="18">
        <f t="shared" si="2"/>
        <v>58.55787928092384</v>
      </c>
    </row>
    <row r="41" spans="1:7" ht="13.5" customHeight="1">
      <c r="A41" s="30"/>
      <c r="B41" s="68">
        <v>3293</v>
      </c>
      <c r="C41" s="68" t="s">
        <v>51</v>
      </c>
      <c r="D41" s="86">
        <v>17388</v>
      </c>
      <c r="F41" s="15">
        <f>SUM('posebni dio'!D46)</f>
        <v>15306</v>
      </c>
      <c r="G41" s="18">
        <f t="shared" si="2"/>
        <v>88.02622498274673</v>
      </c>
    </row>
    <row r="42" spans="1:7" ht="13.5" customHeight="1">
      <c r="A42" s="30"/>
      <c r="B42" s="68">
        <v>3294</v>
      </c>
      <c r="C42" s="68" t="s">
        <v>52</v>
      </c>
      <c r="D42" s="86">
        <v>480</v>
      </c>
      <c r="F42" s="15">
        <f>SUM('posebni dio'!D47)</f>
        <v>400</v>
      </c>
      <c r="G42" s="18">
        <f t="shared" si="2"/>
        <v>83.33333333333334</v>
      </c>
    </row>
    <row r="43" spans="1:7" ht="13.5" customHeight="1">
      <c r="A43" s="30"/>
      <c r="B43" s="78">
        <v>3295</v>
      </c>
      <c r="C43" s="79" t="s">
        <v>104</v>
      </c>
      <c r="D43" s="86">
        <v>31594</v>
      </c>
      <c r="F43" s="15">
        <f>SUM('posebni dio'!D48)</f>
        <v>1023293</v>
      </c>
      <c r="G43" s="18">
        <f t="shared" si="2"/>
        <v>3238.8839653098694</v>
      </c>
    </row>
    <row r="44" spans="1:7" ht="13.5" customHeight="1">
      <c r="A44" s="30"/>
      <c r="B44" s="78">
        <v>3296</v>
      </c>
      <c r="C44" s="79" t="s">
        <v>162</v>
      </c>
      <c r="D44" s="15">
        <v>849003</v>
      </c>
      <c r="F44" s="15">
        <f>SUM('posebni dio'!D49)</f>
        <v>671233</v>
      </c>
      <c r="G44" s="18">
        <f t="shared" si="2"/>
        <v>79.06132251593928</v>
      </c>
    </row>
    <row r="45" spans="1:7" ht="13.5" customHeight="1">
      <c r="A45" s="30"/>
      <c r="B45" s="68">
        <v>3299</v>
      </c>
      <c r="C45" s="68" t="s">
        <v>49</v>
      </c>
      <c r="D45" s="86">
        <v>67868</v>
      </c>
      <c r="F45" s="15">
        <f>SUM('posebni dio'!D50)</f>
        <v>108631</v>
      </c>
      <c r="G45" s="18">
        <f aca="true" t="shared" si="3" ref="G45:G62">F45/D45*100</f>
        <v>160.06217952496021</v>
      </c>
    </row>
    <row r="46" spans="1:8" ht="13.5" customHeight="1">
      <c r="A46" s="121">
        <v>34</v>
      </c>
      <c r="B46" s="82"/>
      <c r="C46" s="32" t="s">
        <v>11</v>
      </c>
      <c r="D46" s="17">
        <f>SUM(D47+D51)</f>
        <v>57470048</v>
      </c>
      <c r="E46" s="17">
        <f>SUM(E47+E51)</f>
        <v>49030000</v>
      </c>
      <c r="F46" s="17">
        <f>F47+F51</f>
        <v>43871547</v>
      </c>
      <c r="G46" s="67">
        <f t="shared" si="3"/>
        <v>76.33810746077678</v>
      </c>
      <c r="H46" s="67">
        <f>F46/E46*100</f>
        <v>89.478986334897</v>
      </c>
    </row>
    <row r="47" spans="1:9" s="16" customFormat="1" ht="13.5" customHeight="1">
      <c r="A47" s="121">
        <v>342</v>
      </c>
      <c r="B47" s="133"/>
      <c r="C47" s="33" t="s">
        <v>97</v>
      </c>
      <c r="D47" s="17">
        <f>SUM(D48:D50)</f>
        <v>52309038</v>
      </c>
      <c r="E47" s="17">
        <v>45280000</v>
      </c>
      <c r="F47" s="17">
        <f>SUM(F48:F50)</f>
        <v>41324080</v>
      </c>
      <c r="G47" s="67">
        <f t="shared" si="3"/>
        <v>78.99988525883424</v>
      </c>
      <c r="H47" s="67">
        <f>F47/E47*100</f>
        <v>91.26342756183745</v>
      </c>
      <c r="I47" s="17"/>
    </row>
    <row r="48" spans="1:9" s="16" customFormat="1" ht="24" customHeight="1">
      <c r="A48" s="121"/>
      <c r="B48" s="78">
        <v>3422</v>
      </c>
      <c r="C48" s="77" t="s">
        <v>114</v>
      </c>
      <c r="D48" s="15">
        <v>8597270</v>
      </c>
      <c r="E48" s="15"/>
      <c r="F48" s="15">
        <f>SUM('posebni dio'!D81)</f>
        <v>7864366</v>
      </c>
      <c r="G48" s="18">
        <f t="shared" si="3"/>
        <v>91.47515432224415</v>
      </c>
      <c r="H48" s="18"/>
      <c r="I48" s="17"/>
    </row>
    <row r="49" spans="2:7" ht="24.75" customHeight="1">
      <c r="B49" s="134" t="s">
        <v>48</v>
      </c>
      <c r="C49" s="34" t="s">
        <v>86</v>
      </c>
      <c r="D49" s="15">
        <v>41030137</v>
      </c>
      <c r="F49" s="15">
        <f>SUM('posebni dio'!D82+'posebni dio'!D99)</f>
        <v>33459714</v>
      </c>
      <c r="G49" s="18">
        <f t="shared" si="3"/>
        <v>81.54911595835033</v>
      </c>
    </row>
    <row r="50" spans="2:7" ht="24.75" customHeight="1">
      <c r="B50" s="134">
        <v>3426</v>
      </c>
      <c r="C50" s="34" t="s">
        <v>153</v>
      </c>
      <c r="D50" s="15">
        <v>2681631</v>
      </c>
      <c r="F50" s="15">
        <f>SUM('posebni dio'!D83)</f>
        <v>0</v>
      </c>
      <c r="G50" s="18">
        <f t="shared" si="3"/>
        <v>0</v>
      </c>
    </row>
    <row r="51" spans="1:9" s="16" customFormat="1" ht="13.5" customHeight="1">
      <c r="A51" s="56">
        <v>343</v>
      </c>
      <c r="B51" s="66"/>
      <c r="C51" s="66" t="s">
        <v>55</v>
      </c>
      <c r="D51" s="17">
        <f>SUM(D52:D55)</f>
        <v>5161010</v>
      </c>
      <c r="E51" s="17">
        <v>3750000</v>
      </c>
      <c r="F51" s="17">
        <f>SUM(F52:F55)</f>
        <v>2547467</v>
      </c>
      <c r="G51" s="67">
        <f t="shared" si="3"/>
        <v>49.3598539820694</v>
      </c>
      <c r="H51" s="67">
        <f>F51/E51*100</f>
        <v>67.93245333333333</v>
      </c>
      <c r="I51" s="17"/>
    </row>
    <row r="52" spans="1:7" ht="13.5" customHeight="1">
      <c r="A52" s="30"/>
      <c r="B52" s="30">
        <v>3431</v>
      </c>
      <c r="C52" s="68" t="s">
        <v>56</v>
      </c>
      <c r="D52" s="15">
        <v>79965</v>
      </c>
      <c r="F52" s="15">
        <f>SUM('posebni dio'!D53)</f>
        <v>233623</v>
      </c>
      <c r="G52" s="18">
        <f t="shared" si="3"/>
        <v>292.1565684987182</v>
      </c>
    </row>
    <row r="53" spans="1:7" ht="24" customHeight="1">
      <c r="A53" s="30"/>
      <c r="B53" s="76">
        <v>3432</v>
      </c>
      <c r="C53" s="150" t="s">
        <v>87</v>
      </c>
      <c r="D53" s="15">
        <v>921454</v>
      </c>
      <c r="F53" s="15">
        <f>SUM('posebni dio'!D54)</f>
        <v>716288</v>
      </c>
      <c r="G53" s="18">
        <f t="shared" si="3"/>
        <v>77.73453693836046</v>
      </c>
    </row>
    <row r="54" spans="1:7" ht="13.5" customHeight="1">
      <c r="A54" s="30"/>
      <c r="B54" s="30">
        <v>3433</v>
      </c>
      <c r="C54" s="68" t="s">
        <v>57</v>
      </c>
      <c r="D54" s="15">
        <v>4158373</v>
      </c>
      <c r="F54" s="15">
        <f>SUM('posebni dio'!D55)</f>
        <v>1016093</v>
      </c>
      <c r="G54" s="18">
        <f t="shared" si="3"/>
        <v>24.43486911828256</v>
      </c>
    </row>
    <row r="55" spans="1:7" ht="13.5" customHeight="1">
      <c r="A55" s="30"/>
      <c r="B55" s="30">
        <v>3434</v>
      </c>
      <c r="C55" s="68" t="s">
        <v>83</v>
      </c>
      <c r="D55" s="15">
        <v>1218</v>
      </c>
      <c r="F55" s="15">
        <f>SUM('posebni dio'!D56)</f>
        <v>581463</v>
      </c>
      <c r="G55" s="18">
        <f t="shared" si="3"/>
        <v>47739.162561576355</v>
      </c>
    </row>
    <row r="56" spans="1:8" ht="13.5" customHeight="1">
      <c r="A56" s="121">
        <v>38</v>
      </c>
      <c r="B56" s="82"/>
      <c r="C56" s="83" t="s">
        <v>105</v>
      </c>
      <c r="D56" s="57">
        <f aca="true" t="shared" si="4" ref="D56:F57">SUM(D57)</f>
        <v>0</v>
      </c>
      <c r="E56" s="57">
        <f t="shared" si="4"/>
        <v>20000</v>
      </c>
      <c r="F56" s="57">
        <f t="shared" si="4"/>
        <v>0</v>
      </c>
      <c r="G56" s="58" t="s">
        <v>151</v>
      </c>
      <c r="H56" s="67">
        <f>F56/E56*100</f>
        <v>0</v>
      </c>
    </row>
    <row r="57" spans="1:8" ht="13.5" customHeight="1">
      <c r="A57" s="121">
        <v>383</v>
      </c>
      <c r="B57" s="82"/>
      <c r="C57" s="83" t="s">
        <v>106</v>
      </c>
      <c r="D57" s="57">
        <f t="shared" si="4"/>
        <v>0</v>
      </c>
      <c r="E57" s="57">
        <v>20000</v>
      </c>
      <c r="F57" s="57">
        <f t="shared" si="4"/>
        <v>0</v>
      </c>
      <c r="G57" s="58" t="s">
        <v>151</v>
      </c>
      <c r="H57" s="67">
        <f>F57/E57*100</f>
        <v>0</v>
      </c>
    </row>
    <row r="58" spans="1:7" ht="13.5" customHeight="1" hidden="1">
      <c r="A58" s="30"/>
      <c r="B58" s="78">
        <v>3834</v>
      </c>
      <c r="C58" s="81" t="s">
        <v>128</v>
      </c>
      <c r="D58" s="196">
        <v>0</v>
      </c>
      <c r="F58" s="15">
        <f>SUM('posebni dio'!D59)</f>
        <v>0</v>
      </c>
      <c r="G58" s="22" t="s">
        <v>151</v>
      </c>
    </row>
    <row r="59" spans="1:8" ht="21.75" customHeight="1">
      <c r="A59" s="56">
        <v>4</v>
      </c>
      <c r="B59" s="66"/>
      <c r="C59" s="71" t="s">
        <v>53</v>
      </c>
      <c r="D59" s="17">
        <f>SUM(D60+D63)</f>
        <v>255958</v>
      </c>
      <c r="E59" s="17">
        <f>SUM(E60+E63)</f>
        <v>575000</v>
      </c>
      <c r="F59" s="17">
        <f>SUM(F60+F63)</f>
        <v>364667</v>
      </c>
      <c r="G59" s="67">
        <f t="shared" si="3"/>
        <v>142.471421092523</v>
      </c>
      <c r="H59" s="67">
        <f>F59/E59*100</f>
        <v>63.42034782608695</v>
      </c>
    </row>
    <row r="60" spans="1:8" ht="13.5" customHeight="1">
      <c r="A60" s="184">
        <v>41</v>
      </c>
      <c r="B60" s="184"/>
      <c r="C60" s="184" t="s">
        <v>134</v>
      </c>
      <c r="D60" s="17">
        <f>SUM(D66,D61)</f>
        <v>147895</v>
      </c>
      <c r="E60" s="17">
        <f>SUM(E66,E61)</f>
        <v>325000</v>
      </c>
      <c r="F60" s="17">
        <f>SUM(F66,F61)</f>
        <v>301636</v>
      </c>
      <c r="G60" s="67">
        <f t="shared" si="3"/>
        <v>203.95280435444064</v>
      </c>
      <c r="H60" s="67">
        <f>F60/E60*100</f>
        <v>92.81107692307693</v>
      </c>
    </row>
    <row r="61" spans="1:8" ht="13.5" customHeight="1">
      <c r="A61" s="184">
        <v>412</v>
      </c>
      <c r="B61" s="184"/>
      <c r="C61" s="184" t="s">
        <v>135</v>
      </c>
      <c r="D61" s="17">
        <f>SUM(D62)</f>
        <v>147895</v>
      </c>
      <c r="E61" s="17">
        <v>325000</v>
      </c>
      <c r="F61" s="17">
        <f>SUM(F62)</f>
        <v>301636</v>
      </c>
      <c r="G61" s="67">
        <f t="shared" si="3"/>
        <v>203.95280435444064</v>
      </c>
      <c r="H61" s="67">
        <f>F61/E61*100</f>
        <v>92.81107692307693</v>
      </c>
    </row>
    <row r="62" spans="1:9" ht="13.5" customHeight="1">
      <c r="A62" s="30"/>
      <c r="B62" s="68">
        <v>4123</v>
      </c>
      <c r="C62" s="68" t="s">
        <v>136</v>
      </c>
      <c r="D62" s="15">
        <v>147895</v>
      </c>
      <c r="F62" s="15">
        <f>SUM('posebni dio'!D65)</f>
        <v>301636</v>
      </c>
      <c r="G62" s="18">
        <f t="shared" si="3"/>
        <v>203.95280435444064</v>
      </c>
      <c r="I62" s="15"/>
    </row>
    <row r="63" spans="1:8" ht="13.5" customHeight="1">
      <c r="A63" s="56">
        <v>42</v>
      </c>
      <c r="B63" s="135"/>
      <c r="C63" s="71" t="s">
        <v>12</v>
      </c>
      <c r="D63" s="17">
        <f>SUM(D69,D64)</f>
        <v>108063</v>
      </c>
      <c r="E63" s="17">
        <f>SUM(E69,E64)</f>
        <v>250000</v>
      </c>
      <c r="F63" s="17">
        <f>SUM(F69,F64)</f>
        <v>63031</v>
      </c>
      <c r="G63" s="18">
        <f aca="true" t="shared" si="5" ref="G63:G68">F63/D63*100</f>
        <v>58.328012363158535</v>
      </c>
      <c r="H63" s="67">
        <f>F63/E63*100</f>
        <v>25.212400000000002</v>
      </c>
    </row>
    <row r="64" spans="1:9" s="16" customFormat="1" ht="13.5" customHeight="1">
      <c r="A64" s="56">
        <v>422</v>
      </c>
      <c r="B64" s="132"/>
      <c r="C64" s="69" t="s">
        <v>15</v>
      </c>
      <c r="D64" s="17">
        <f>SUM(D65:D68)</f>
        <v>108063</v>
      </c>
      <c r="E64" s="17">
        <v>200000</v>
      </c>
      <c r="F64" s="17">
        <f>SUM(F65:F68)</f>
        <v>63031</v>
      </c>
      <c r="G64" s="18">
        <f t="shared" si="5"/>
        <v>58.328012363158535</v>
      </c>
      <c r="H64" s="67">
        <f>F64/E64*100</f>
        <v>31.515500000000003</v>
      </c>
      <c r="I64" s="17"/>
    </row>
    <row r="65" spans="1:7" ht="13.5" customHeight="1">
      <c r="A65" s="30"/>
      <c r="B65" s="131" t="s">
        <v>13</v>
      </c>
      <c r="C65" s="72" t="s">
        <v>14</v>
      </c>
      <c r="D65" s="15">
        <v>108063</v>
      </c>
      <c r="F65" s="15">
        <f>SUM('posebni dio'!D68)</f>
        <v>57848</v>
      </c>
      <c r="G65" s="18">
        <f t="shared" si="5"/>
        <v>53.53173611689478</v>
      </c>
    </row>
    <row r="66" spans="1:9" ht="13.5" customHeight="1" hidden="1">
      <c r="A66" s="30"/>
      <c r="B66" s="131">
        <v>4222</v>
      </c>
      <c r="C66" s="72" t="s">
        <v>163</v>
      </c>
      <c r="D66" s="15">
        <v>0</v>
      </c>
      <c r="F66" s="15">
        <f>SUM('posebni dio'!D69)</f>
        <v>0</v>
      </c>
      <c r="G66" s="18" t="e">
        <f t="shared" si="5"/>
        <v>#DIV/0!</v>
      </c>
      <c r="H66" s="17"/>
      <c r="I66" s="7"/>
    </row>
    <row r="67" spans="1:9" ht="13.5" customHeight="1">
      <c r="A67" s="30"/>
      <c r="B67" s="136">
        <v>4223</v>
      </c>
      <c r="C67" s="73" t="s">
        <v>107</v>
      </c>
      <c r="D67" s="15">
        <v>0</v>
      </c>
      <c r="F67" s="15">
        <f>SUM('posebni dio'!D70)</f>
        <v>5183</v>
      </c>
      <c r="G67" s="22" t="s">
        <v>151</v>
      </c>
      <c r="H67" s="17"/>
      <c r="I67" s="7"/>
    </row>
    <row r="68" spans="1:9" ht="13.5" customHeight="1" hidden="1">
      <c r="A68" s="30"/>
      <c r="B68" s="131">
        <v>4227</v>
      </c>
      <c r="C68" s="72" t="s">
        <v>164</v>
      </c>
      <c r="D68" s="15">
        <v>0</v>
      </c>
      <c r="F68" s="15">
        <f>SUM('posebni dio'!D71)</f>
        <v>0</v>
      </c>
      <c r="G68" s="22" t="e">
        <f t="shared" si="5"/>
        <v>#DIV/0!</v>
      </c>
      <c r="H68" s="17"/>
      <c r="I68" s="7"/>
    </row>
    <row r="69" spans="1:8" s="16" customFormat="1" ht="14.25" customHeight="1">
      <c r="A69" s="137">
        <v>426</v>
      </c>
      <c r="B69" s="169"/>
      <c r="C69" s="52" t="s">
        <v>165</v>
      </c>
      <c r="D69" s="17">
        <f>SUM(D70)</f>
        <v>0</v>
      </c>
      <c r="E69" s="17">
        <v>50000</v>
      </c>
      <c r="F69" s="17">
        <f>SUM(F70)</f>
        <v>0</v>
      </c>
      <c r="G69" s="58" t="s">
        <v>151</v>
      </c>
      <c r="H69" s="67">
        <f>F69/E69*100</f>
        <v>0</v>
      </c>
    </row>
    <row r="70" spans="1:9" ht="14.25" customHeight="1" hidden="1">
      <c r="A70" s="170"/>
      <c r="B70" s="171">
        <v>4262</v>
      </c>
      <c r="C70" s="172" t="s">
        <v>108</v>
      </c>
      <c r="D70" s="15">
        <v>0</v>
      </c>
      <c r="F70" s="15">
        <f>SUM('posebni dio'!D73)</f>
        <v>0</v>
      </c>
      <c r="G70" s="22" t="s">
        <v>151</v>
      </c>
      <c r="H70" s="57"/>
      <c r="I70" s="7"/>
    </row>
  </sheetData>
  <sheetProtection/>
  <mergeCells count="3">
    <mergeCell ref="A1:H1"/>
    <mergeCell ref="A2:C2"/>
    <mergeCell ref="A3:C3"/>
  </mergeCells>
  <printOptions horizontalCentered="1"/>
  <pageMargins left="0.1968503937007874" right="0.1968503937007874" top="0.4330708661417323" bottom="0.5118110236220472" header="0.5118110236220472" footer="0.31496062992125984"/>
  <pageSetup firstPageNumber="582" useFirstPageNumber="1" horizontalDpi="300" verticalDpi="300" orientation="portrait" paperSize="9" scale="85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26" sqref="F26"/>
    </sheetView>
  </sheetViews>
  <sheetFormatPr defaultColWidth="11.421875" defaultRowHeight="12.75"/>
  <cols>
    <col min="1" max="2" width="5.28125" style="147" customWidth="1"/>
    <col min="3" max="3" width="50.00390625" style="87" customWidth="1"/>
    <col min="4" max="4" width="12.28125" style="87" customWidth="1"/>
    <col min="5" max="5" width="12.421875" style="92" customWidth="1"/>
    <col min="6" max="6" width="12.140625" style="50" customWidth="1"/>
    <col min="7" max="7" width="9.140625" style="50" customWidth="1"/>
    <col min="8" max="8" width="8.140625" style="93" customWidth="1"/>
    <col min="9" max="16384" width="11.421875" style="50" customWidth="1"/>
  </cols>
  <sheetData>
    <row r="1" spans="1:8" ht="34.5" customHeight="1">
      <c r="A1" s="223" t="s">
        <v>26</v>
      </c>
      <c r="B1" s="223"/>
      <c r="C1" s="223"/>
      <c r="D1" s="223"/>
      <c r="E1" s="223"/>
      <c r="F1" s="223"/>
      <c r="G1" s="223"/>
      <c r="H1" s="223"/>
    </row>
    <row r="2" spans="1:8" s="90" customFormat="1" ht="27.75" customHeight="1">
      <c r="A2" s="218" t="s">
        <v>145</v>
      </c>
      <c r="B2" s="219"/>
      <c r="C2" s="219"/>
      <c r="D2" s="168" t="s">
        <v>177</v>
      </c>
      <c r="E2" s="168" t="s">
        <v>176</v>
      </c>
      <c r="F2" s="168" t="s">
        <v>175</v>
      </c>
      <c r="G2" s="106" t="s">
        <v>146</v>
      </c>
      <c r="H2" s="106" t="s">
        <v>146</v>
      </c>
    </row>
    <row r="3" spans="1:8" s="90" customFormat="1" ht="12.75" customHeight="1">
      <c r="A3" s="220">
        <v>1</v>
      </c>
      <c r="B3" s="221"/>
      <c r="C3" s="221"/>
      <c r="D3" s="107">
        <v>2</v>
      </c>
      <c r="E3" s="107">
        <v>3</v>
      </c>
      <c r="F3" s="107">
        <v>4</v>
      </c>
      <c r="G3" s="108" t="s">
        <v>147</v>
      </c>
      <c r="H3" s="108" t="s">
        <v>148</v>
      </c>
    </row>
    <row r="4" spans="1:8" ht="24" customHeight="1">
      <c r="A4" s="143"/>
      <c r="B4" s="144"/>
      <c r="C4" s="181" t="s">
        <v>54</v>
      </c>
      <c r="D4" s="54">
        <f>D5-D26</f>
        <v>-145119206</v>
      </c>
      <c r="E4" s="54">
        <f>E5-E26</f>
        <v>-65642000</v>
      </c>
      <c r="F4" s="54">
        <f>F5-F26</f>
        <v>-184485314</v>
      </c>
      <c r="G4" s="55">
        <f>F4/D4*100</f>
        <v>127.12673882738856</v>
      </c>
      <c r="H4" s="138">
        <f>F4/E4*100</f>
        <v>281.0476737454678</v>
      </c>
    </row>
    <row r="5" spans="1:8" s="91" customFormat="1" ht="17.25" customHeight="1">
      <c r="A5" s="180">
        <v>8</v>
      </c>
      <c r="B5" s="145"/>
      <c r="C5" s="139" t="s">
        <v>16</v>
      </c>
      <c r="D5" s="140">
        <f>D6+D11+D18</f>
        <v>127801692</v>
      </c>
      <c r="E5" s="57">
        <f>E6+E11+E18</f>
        <v>335927000</v>
      </c>
      <c r="F5" s="57">
        <f>F6+F11+F18</f>
        <v>318955065</v>
      </c>
      <c r="G5" s="58">
        <f>F5/D5*100</f>
        <v>249.5702991162277</v>
      </c>
      <c r="H5" s="141">
        <f>F5/E5*100</f>
        <v>94.94773120350553</v>
      </c>
    </row>
    <row r="6" spans="1:8" ht="13.5" customHeight="1">
      <c r="A6" s="121">
        <v>81</v>
      </c>
      <c r="B6" s="146"/>
      <c r="C6" s="16" t="s">
        <v>76</v>
      </c>
      <c r="D6" s="57">
        <f>D7+D9</f>
        <v>14641361</v>
      </c>
      <c r="E6" s="57">
        <f>E7+E9</f>
        <v>2000000</v>
      </c>
      <c r="F6" s="57">
        <f>F7+F9</f>
        <v>3079103</v>
      </c>
      <c r="G6" s="58">
        <f aca="true" t="shared" si="0" ref="G6:G42">F6/D6*100</f>
        <v>21.030169258172105</v>
      </c>
      <c r="H6" s="141">
        <f>F6/E6*100</f>
        <v>153.95515</v>
      </c>
    </row>
    <row r="7" spans="1:8" s="49" customFormat="1" ht="27" customHeight="1">
      <c r="A7" s="121">
        <v>814</v>
      </c>
      <c r="B7" s="146"/>
      <c r="C7" s="14" t="s">
        <v>123</v>
      </c>
      <c r="D7" s="57">
        <f>D8</f>
        <v>14641361</v>
      </c>
      <c r="E7" s="57">
        <v>2000000</v>
      </c>
      <c r="F7" s="57">
        <f>F8</f>
        <v>3079103</v>
      </c>
      <c r="G7" s="58">
        <f t="shared" si="0"/>
        <v>21.030169258172105</v>
      </c>
      <c r="H7" s="141">
        <f>F7/E7*100</f>
        <v>153.95515</v>
      </c>
    </row>
    <row r="8" spans="1:8" ht="24.75" customHeight="1">
      <c r="A8" s="76"/>
      <c r="B8" s="76">
        <v>8141</v>
      </c>
      <c r="C8" s="4" t="s">
        <v>124</v>
      </c>
      <c r="D8" s="59">
        <v>14641361</v>
      </c>
      <c r="E8" s="59"/>
      <c r="F8" s="59">
        <v>3079103</v>
      </c>
      <c r="G8" s="22">
        <f t="shared" si="0"/>
        <v>21.030169258172105</v>
      </c>
      <c r="H8" s="141"/>
    </row>
    <row r="9" spans="1:8" ht="24.75" customHeight="1" hidden="1">
      <c r="A9" s="121">
        <v>816</v>
      </c>
      <c r="B9" s="121"/>
      <c r="C9" s="14" t="s">
        <v>141</v>
      </c>
      <c r="D9" s="57">
        <f>D10</f>
        <v>0</v>
      </c>
      <c r="E9" s="57">
        <v>0</v>
      </c>
      <c r="F9" s="57">
        <f>F10</f>
        <v>0</v>
      </c>
      <c r="G9" s="58" t="s">
        <v>151</v>
      </c>
      <c r="H9" s="141" t="e">
        <f>F9/E9*100</f>
        <v>#DIV/0!</v>
      </c>
    </row>
    <row r="10" spans="1:8" ht="24.75" customHeight="1" hidden="1">
      <c r="A10" s="76"/>
      <c r="B10" s="76">
        <v>8163</v>
      </c>
      <c r="C10" s="4" t="s">
        <v>142</v>
      </c>
      <c r="D10" s="178">
        <v>0</v>
      </c>
      <c r="E10" s="153">
        <v>0</v>
      </c>
      <c r="F10" s="59">
        <v>0</v>
      </c>
      <c r="G10" s="58" t="e">
        <f t="shared" si="0"/>
        <v>#DIV/0!</v>
      </c>
      <c r="H10" s="141"/>
    </row>
    <row r="11" spans="1:8" ht="13.5" customHeight="1">
      <c r="A11" s="121">
        <v>83</v>
      </c>
      <c r="B11" s="121"/>
      <c r="C11" s="16" t="s">
        <v>17</v>
      </c>
      <c r="D11" s="57">
        <f>SUM(D12+D14+D16)</f>
        <v>113160331</v>
      </c>
      <c r="E11" s="57">
        <f>SUM(E12+E14+E16)</f>
        <v>333927000</v>
      </c>
      <c r="F11" s="57">
        <f>SUM(F12+F14+F16)</f>
        <v>315875962</v>
      </c>
      <c r="G11" s="58">
        <f t="shared" si="0"/>
        <v>279.14018915338806</v>
      </c>
      <c r="H11" s="141">
        <f>F11/E11*100</f>
        <v>94.59431612298496</v>
      </c>
    </row>
    <row r="12" spans="1:8" s="49" customFormat="1" ht="24.75" customHeight="1">
      <c r="A12" s="121">
        <v>832</v>
      </c>
      <c r="B12" s="121"/>
      <c r="C12" s="14" t="s">
        <v>152</v>
      </c>
      <c r="D12" s="57">
        <f>SUM(D13)</f>
        <v>10128159</v>
      </c>
      <c r="E12" s="57">
        <v>10000000</v>
      </c>
      <c r="F12" s="57">
        <f>SUM(F13)</f>
        <v>7942708</v>
      </c>
      <c r="G12" s="58">
        <f t="shared" si="0"/>
        <v>78.42203109173148</v>
      </c>
      <c r="H12" s="141">
        <f>F12/E12*100</f>
        <v>79.42708</v>
      </c>
    </row>
    <row r="13" spans="1:8" ht="13.5" customHeight="1">
      <c r="A13" s="76"/>
      <c r="B13" s="76">
        <v>8321</v>
      </c>
      <c r="C13" s="4" t="s">
        <v>129</v>
      </c>
      <c r="D13" s="59">
        <v>10128159</v>
      </c>
      <c r="E13" s="153">
        <v>0</v>
      </c>
      <c r="F13" s="59">
        <v>7942708</v>
      </c>
      <c r="G13" s="22">
        <f t="shared" si="0"/>
        <v>78.42203109173148</v>
      </c>
      <c r="H13" s="141"/>
    </row>
    <row r="14" spans="1:8" ht="24.75" customHeight="1">
      <c r="A14" s="121">
        <v>833</v>
      </c>
      <c r="B14" s="121"/>
      <c r="C14" s="14" t="s">
        <v>132</v>
      </c>
      <c r="D14" s="57">
        <f>SUM(D15)</f>
        <v>38825</v>
      </c>
      <c r="E14" s="57">
        <v>300000</v>
      </c>
      <c r="F14" s="57">
        <f>SUM(F15)</f>
        <v>0</v>
      </c>
      <c r="G14" s="58">
        <f t="shared" si="0"/>
        <v>0</v>
      </c>
      <c r="H14" s="141">
        <f>F14/E14*100</f>
        <v>0</v>
      </c>
    </row>
    <row r="15" spans="1:8" ht="24.75" customHeight="1">
      <c r="A15" s="76"/>
      <c r="B15" s="76">
        <v>8331</v>
      </c>
      <c r="C15" s="4" t="s">
        <v>133</v>
      </c>
      <c r="D15" s="59">
        <v>38825</v>
      </c>
      <c r="E15" s="153">
        <v>0</v>
      </c>
      <c r="F15" s="59">
        <v>0</v>
      </c>
      <c r="G15" s="22">
        <f t="shared" si="0"/>
        <v>0</v>
      </c>
      <c r="H15" s="141"/>
    </row>
    <row r="16" spans="1:8" s="49" customFormat="1" ht="24.75" customHeight="1">
      <c r="A16" s="121">
        <v>834</v>
      </c>
      <c r="B16" s="121"/>
      <c r="C16" s="14" t="s">
        <v>70</v>
      </c>
      <c r="D16" s="57">
        <f>SUM(D17)</f>
        <v>102993347</v>
      </c>
      <c r="E16" s="57">
        <v>323627000</v>
      </c>
      <c r="F16" s="57">
        <f>SUM(F17)</f>
        <v>307933254</v>
      </c>
      <c r="G16" s="58">
        <f t="shared" si="0"/>
        <v>298.9836362925462</v>
      </c>
      <c r="H16" s="141">
        <f>F16/E16*100</f>
        <v>95.15066851653292</v>
      </c>
    </row>
    <row r="17" spans="1:8" ht="24.75" customHeight="1">
      <c r="A17" s="76"/>
      <c r="B17" s="76">
        <v>8341</v>
      </c>
      <c r="C17" s="4" t="s">
        <v>71</v>
      </c>
      <c r="D17" s="59">
        <v>102993347</v>
      </c>
      <c r="E17" s="59"/>
      <c r="F17" s="59">
        <v>307933254</v>
      </c>
      <c r="G17" s="22">
        <f t="shared" si="0"/>
        <v>298.9836362925462</v>
      </c>
      <c r="H17" s="141"/>
    </row>
    <row r="18" spans="1:8" s="49" customFormat="1" ht="13.5" customHeight="1" hidden="1">
      <c r="A18" s="121">
        <v>84</v>
      </c>
      <c r="B18" s="121"/>
      <c r="C18" s="14" t="s">
        <v>79</v>
      </c>
      <c r="D18" s="57">
        <f>SUM(D23,D21,D19)</f>
        <v>0</v>
      </c>
      <c r="E18" s="57">
        <f>SUM(E23,E21,E19)</f>
        <v>0</v>
      </c>
      <c r="F18" s="57">
        <f>SUM(F23,F21,F19)</f>
        <v>0</v>
      </c>
      <c r="G18" s="58" t="e">
        <f t="shared" si="0"/>
        <v>#DIV/0!</v>
      </c>
      <c r="H18" s="141" t="e">
        <f>F18/E18*100</f>
        <v>#DIV/0!</v>
      </c>
    </row>
    <row r="19" spans="1:8" s="49" customFormat="1" ht="24.75" customHeight="1" hidden="1">
      <c r="A19" s="121">
        <v>842</v>
      </c>
      <c r="B19" s="121"/>
      <c r="C19" s="14" t="s">
        <v>168</v>
      </c>
      <c r="D19" s="57">
        <f>SUM(D20)</f>
        <v>0</v>
      </c>
      <c r="E19" s="57">
        <v>0</v>
      </c>
      <c r="F19" s="57">
        <f>SUM(F20)</f>
        <v>0</v>
      </c>
      <c r="G19" s="58" t="e">
        <f t="shared" si="0"/>
        <v>#DIV/0!</v>
      </c>
      <c r="H19" s="141" t="s">
        <v>151</v>
      </c>
    </row>
    <row r="20" spans="1:8" ht="13.5" customHeight="1" hidden="1">
      <c r="A20" s="76"/>
      <c r="B20" s="76">
        <v>8422</v>
      </c>
      <c r="C20" s="4" t="s">
        <v>169</v>
      </c>
      <c r="D20" s="178">
        <v>0</v>
      </c>
      <c r="E20" s="153">
        <v>0</v>
      </c>
      <c r="F20" s="59">
        <v>0</v>
      </c>
      <c r="G20" s="22" t="e">
        <f t="shared" si="0"/>
        <v>#DIV/0!</v>
      </c>
      <c r="H20" s="141"/>
    </row>
    <row r="21" spans="1:8" s="49" customFormat="1" ht="13.5" customHeight="1" hidden="1">
      <c r="A21" s="121">
        <v>843</v>
      </c>
      <c r="B21" s="121"/>
      <c r="C21" s="14" t="s">
        <v>170</v>
      </c>
      <c r="D21" s="57">
        <f>SUM(D22)</f>
        <v>0</v>
      </c>
      <c r="E21" s="57">
        <v>0</v>
      </c>
      <c r="F21" s="57">
        <f>SUM(F22)</f>
        <v>0</v>
      </c>
      <c r="G21" s="58" t="e">
        <f t="shared" si="0"/>
        <v>#DIV/0!</v>
      </c>
      <c r="H21" s="141" t="s">
        <v>151</v>
      </c>
    </row>
    <row r="22" spans="1:8" ht="13.5" customHeight="1" hidden="1">
      <c r="A22" s="76"/>
      <c r="B22" s="76">
        <v>8431</v>
      </c>
      <c r="C22" s="4" t="s">
        <v>170</v>
      </c>
      <c r="D22" s="178">
        <v>0</v>
      </c>
      <c r="E22" s="153">
        <v>0</v>
      </c>
      <c r="F22" s="59">
        <v>0</v>
      </c>
      <c r="G22" s="22" t="e">
        <f t="shared" si="0"/>
        <v>#DIV/0!</v>
      </c>
      <c r="H22" s="141"/>
    </row>
    <row r="23" spans="1:8" s="49" customFormat="1" ht="24.75" customHeight="1" hidden="1">
      <c r="A23" s="121">
        <v>844</v>
      </c>
      <c r="B23" s="121"/>
      <c r="C23" s="14" t="s">
        <v>130</v>
      </c>
      <c r="D23" s="57">
        <f>SUM(D24)</f>
        <v>0</v>
      </c>
      <c r="E23" s="57">
        <v>0</v>
      </c>
      <c r="F23" s="57">
        <f>SUM(F24)</f>
        <v>0</v>
      </c>
      <c r="G23" s="58" t="e">
        <f t="shared" si="0"/>
        <v>#DIV/0!</v>
      </c>
      <c r="H23" s="141" t="e">
        <f>F23/E23*100</f>
        <v>#DIV/0!</v>
      </c>
    </row>
    <row r="24" spans="1:8" ht="24.75" customHeight="1" hidden="1">
      <c r="A24" s="76"/>
      <c r="B24" s="76">
        <v>8443</v>
      </c>
      <c r="C24" s="4" t="s">
        <v>122</v>
      </c>
      <c r="D24" s="178">
        <v>0</v>
      </c>
      <c r="E24" s="153">
        <v>0</v>
      </c>
      <c r="F24" s="59">
        <v>0</v>
      </c>
      <c r="G24" s="22" t="e">
        <f t="shared" si="0"/>
        <v>#DIV/0!</v>
      </c>
      <c r="H24" s="141"/>
    </row>
    <row r="25" spans="1:8" ht="9.75" customHeight="1">
      <c r="A25" s="76"/>
      <c r="B25" s="76"/>
      <c r="C25" s="4"/>
      <c r="D25" s="178"/>
      <c r="E25" s="153"/>
      <c r="F25" s="59"/>
      <c r="G25" s="22"/>
      <c r="H25" s="141"/>
    </row>
    <row r="26" spans="1:8" s="91" customFormat="1" ht="24.75" customHeight="1">
      <c r="A26" s="137">
        <v>5</v>
      </c>
      <c r="B26" s="137"/>
      <c r="C26" s="142" t="s">
        <v>18</v>
      </c>
      <c r="D26" s="140">
        <f>D27+D35+D32</f>
        <v>272920898</v>
      </c>
      <c r="E26" s="57">
        <f>E27+E35+E32</f>
        <v>401569000</v>
      </c>
      <c r="F26" s="57">
        <f>F27+F35+F32</f>
        <v>503440379</v>
      </c>
      <c r="G26" s="58">
        <f t="shared" si="0"/>
        <v>184.4638438057609</v>
      </c>
      <c r="H26" s="141">
        <f>F26/E26*100</f>
        <v>125.36833744636662</v>
      </c>
    </row>
    <row r="27" spans="1:8" ht="13.5" customHeight="1">
      <c r="A27" s="121">
        <v>51</v>
      </c>
      <c r="B27" s="121"/>
      <c r="C27" s="16" t="s">
        <v>77</v>
      </c>
      <c r="D27" s="57">
        <f>SUM(D30+D28)</f>
        <v>6928641</v>
      </c>
      <c r="E27" s="57">
        <f>SUM(E28,E30)</f>
        <v>860000</v>
      </c>
      <c r="F27" s="57">
        <f>SUM(F28,F30)</f>
        <v>855621</v>
      </c>
      <c r="G27" s="58">
        <f t="shared" si="0"/>
        <v>12.349045072475251</v>
      </c>
      <c r="H27" s="141">
        <f>F27/E27*100</f>
        <v>99.49081395348838</v>
      </c>
    </row>
    <row r="28" spans="1:8" ht="13.5" customHeight="1">
      <c r="A28" s="121">
        <v>514</v>
      </c>
      <c r="B28" s="121"/>
      <c r="C28" s="16" t="s">
        <v>126</v>
      </c>
      <c r="D28" s="57">
        <f>SUM(D29)</f>
        <v>6928641</v>
      </c>
      <c r="E28" s="57">
        <v>0</v>
      </c>
      <c r="F28" s="57">
        <f>SUM(F29)</f>
        <v>0</v>
      </c>
      <c r="G28" s="58">
        <f>F28/D28*100</f>
        <v>0</v>
      </c>
      <c r="H28" s="141" t="s">
        <v>151</v>
      </c>
    </row>
    <row r="29" spans="1:8" ht="13.5" customHeight="1">
      <c r="A29" s="76"/>
      <c r="B29" s="76">
        <v>5141</v>
      </c>
      <c r="C29" s="7" t="s">
        <v>127</v>
      </c>
      <c r="D29" s="45">
        <v>6928641</v>
      </c>
      <c r="E29" s="152">
        <f>'posebni dio'!C109</f>
        <v>860000</v>
      </c>
      <c r="F29" s="15"/>
      <c r="G29" s="22"/>
      <c r="H29" s="141"/>
    </row>
    <row r="30" spans="1:8" ht="13.5" customHeight="1">
      <c r="A30" s="121">
        <v>518</v>
      </c>
      <c r="B30" s="121"/>
      <c r="C30" s="16" t="s">
        <v>180</v>
      </c>
      <c r="D30" s="57">
        <f>SUM(D31)</f>
        <v>0</v>
      </c>
      <c r="E30" s="57">
        <v>860000</v>
      </c>
      <c r="F30" s="57">
        <f>SUM(F31)</f>
        <v>855621</v>
      </c>
      <c r="G30" s="58" t="s">
        <v>151</v>
      </c>
      <c r="H30" s="141">
        <f>F30/E30*100</f>
        <v>99.49081395348838</v>
      </c>
    </row>
    <row r="31" spans="1:8" ht="25.5" customHeight="1">
      <c r="A31" s="76"/>
      <c r="B31" s="76">
        <v>5181</v>
      </c>
      <c r="C31" s="4" t="s">
        <v>181</v>
      </c>
      <c r="D31" s="45">
        <v>0</v>
      </c>
      <c r="E31" s="152">
        <f>'posebni dio'!C111</f>
        <v>0</v>
      </c>
      <c r="F31" s="15">
        <f>SUM('posebni dio'!D111)</f>
        <v>855621</v>
      </c>
      <c r="G31" s="22" t="s">
        <v>151</v>
      </c>
      <c r="H31" s="141"/>
    </row>
    <row r="32" spans="1:8" ht="13.5" customHeight="1">
      <c r="A32" s="121">
        <v>53</v>
      </c>
      <c r="B32" s="76"/>
      <c r="C32" s="16" t="s">
        <v>138</v>
      </c>
      <c r="D32" s="17">
        <f aca="true" t="shared" si="1" ref="D32:F33">SUM(D33)</f>
        <v>25273322</v>
      </c>
      <c r="E32" s="17">
        <f t="shared" si="1"/>
        <v>0</v>
      </c>
      <c r="F32" s="17">
        <f t="shared" si="1"/>
        <v>0</v>
      </c>
      <c r="G32" s="58">
        <f t="shared" si="0"/>
        <v>0</v>
      </c>
      <c r="H32" s="141" t="s">
        <v>151</v>
      </c>
    </row>
    <row r="33" spans="1:8" s="49" customFormat="1" ht="13.5" customHeight="1">
      <c r="A33" s="121">
        <v>532</v>
      </c>
      <c r="B33" s="121"/>
      <c r="C33" s="16" t="s">
        <v>129</v>
      </c>
      <c r="D33" s="57">
        <f>SUM(D34)</f>
        <v>25273322</v>
      </c>
      <c r="E33" s="17">
        <v>0</v>
      </c>
      <c r="F33" s="17">
        <f t="shared" si="1"/>
        <v>0</v>
      </c>
      <c r="G33" s="58">
        <f t="shared" si="0"/>
        <v>0</v>
      </c>
      <c r="H33" s="141" t="s">
        <v>151</v>
      </c>
    </row>
    <row r="34" spans="1:8" ht="13.5" customHeight="1">
      <c r="A34" s="76"/>
      <c r="B34" s="76">
        <v>5321</v>
      </c>
      <c r="C34" s="7" t="s">
        <v>129</v>
      </c>
      <c r="D34" s="15">
        <v>25273322</v>
      </c>
      <c r="E34" s="15"/>
      <c r="F34" s="15">
        <f>SUM('posebni dio'!D119)</f>
        <v>0</v>
      </c>
      <c r="G34" s="22">
        <f t="shared" si="0"/>
        <v>0</v>
      </c>
      <c r="H34" s="141"/>
    </row>
    <row r="35" spans="1:8" ht="13.5" customHeight="1">
      <c r="A35" s="121">
        <v>54</v>
      </c>
      <c r="B35" s="76"/>
      <c r="C35" s="16" t="s">
        <v>88</v>
      </c>
      <c r="D35" s="57">
        <f>SUM(D40,D38,D36,D43)</f>
        <v>240718935</v>
      </c>
      <c r="E35" s="57">
        <f>SUM(E40,E38,E36,E43)</f>
        <v>400709000</v>
      </c>
      <c r="F35" s="57">
        <f>SUM(F40,F38,F36,F43)</f>
        <v>502584758</v>
      </c>
      <c r="G35" s="58">
        <f t="shared" si="0"/>
        <v>208.78488765331235</v>
      </c>
      <c r="H35" s="141">
        <f>F35/E35*100</f>
        <v>125.42387568035657</v>
      </c>
    </row>
    <row r="36" spans="1:8" s="49" customFormat="1" ht="25.5" customHeight="1">
      <c r="A36" s="121">
        <v>542</v>
      </c>
      <c r="B36" s="121"/>
      <c r="C36" s="14" t="s">
        <v>125</v>
      </c>
      <c r="D36" s="57">
        <f>SUM(D37)</f>
        <v>1565392</v>
      </c>
      <c r="E36" s="46">
        <v>2000000</v>
      </c>
      <c r="F36" s="46">
        <f>SUM(F37)</f>
        <v>169507782</v>
      </c>
      <c r="G36" s="58">
        <f t="shared" si="0"/>
        <v>10828.45587558899</v>
      </c>
      <c r="H36" s="141">
        <f>F36/E36*100</f>
        <v>8475.3891</v>
      </c>
    </row>
    <row r="37" spans="1:8" ht="24.75" customHeight="1">
      <c r="A37" s="76"/>
      <c r="B37" s="76">
        <v>5422</v>
      </c>
      <c r="C37" s="4" t="s">
        <v>131</v>
      </c>
      <c r="D37" s="45">
        <v>1565392</v>
      </c>
      <c r="E37" s="152">
        <v>1174044</v>
      </c>
      <c r="F37" s="15">
        <f>SUM('posebni dio'!D87)</f>
        <v>169507782</v>
      </c>
      <c r="G37" s="22">
        <f t="shared" si="0"/>
        <v>10828.45587558899</v>
      </c>
      <c r="H37" s="141"/>
    </row>
    <row r="38" spans="1:8" s="49" customFormat="1" ht="25.5" customHeight="1">
      <c r="A38" s="121">
        <v>543</v>
      </c>
      <c r="B38" s="121"/>
      <c r="C38" s="14" t="s">
        <v>171</v>
      </c>
      <c r="D38" s="57">
        <f>SUM(D39)</f>
        <v>65000000</v>
      </c>
      <c r="E38" s="46">
        <v>0</v>
      </c>
      <c r="F38" s="46">
        <f>SUM(F39)</f>
        <v>0</v>
      </c>
      <c r="G38" s="58">
        <f>F38/D38*100</f>
        <v>0</v>
      </c>
      <c r="H38" s="141" t="s">
        <v>151</v>
      </c>
    </row>
    <row r="39" spans="1:8" ht="24.75" customHeight="1">
      <c r="A39" s="76"/>
      <c r="B39" s="76">
        <v>5431</v>
      </c>
      <c r="C39" s="4" t="s">
        <v>171</v>
      </c>
      <c r="D39" s="45">
        <v>65000000</v>
      </c>
      <c r="E39" s="152">
        <v>1174044</v>
      </c>
      <c r="F39" s="15">
        <v>0</v>
      </c>
      <c r="G39" s="22">
        <f>F39/D39*100</f>
        <v>0</v>
      </c>
      <c r="H39" s="141"/>
    </row>
    <row r="40" spans="1:8" s="49" customFormat="1" ht="24.75" customHeight="1">
      <c r="A40" s="121">
        <v>544</v>
      </c>
      <c r="B40" s="121"/>
      <c r="C40" s="14" t="s">
        <v>89</v>
      </c>
      <c r="D40" s="57">
        <f>D41+D42</f>
        <v>174153543</v>
      </c>
      <c r="E40" s="57">
        <v>398709000</v>
      </c>
      <c r="F40" s="57">
        <f>F41+F42</f>
        <v>233933588</v>
      </c>
      <c r="G40" s="58">
        <f t="shared" si="0"/>
        <v>134.32605732287627</v>
      </c>
      <c r="H40" s="141">
        <f>F40/E40*100</f>
        <v>58.67276334369177</v>
      </c>
    </row>
    <row r="41" spans="2:8" ht="24.75" customHeight="1">
      <c r="B41" s="76">
        <v>5443</v>
      </c>
      <c r="C41" s="4" t="s">
        <v>98</v>
      </c>
      <c r="D41" s="15">
        <v>170192000</v>
      </c>
      <c r="E41" s="15"/>
      <c r="F41" s="15">
        <f>SUM('posebni dio'!D89)</f>
        <v>201516870</v>
      </c>
      <c r="G41" s="22">
        <f t="shared" si="0"/>
        <v>118.4056066090063</v>
      </c>
      <c r="H41" s="141"/>
    </row>
    <row r="42" spans="2:8" ht="24.75" customHeight="1">
      <c r="B42" s="76">
        <v>5446</v>
      </c>
      <c r="C42" s="4" t="s">
        <v>99</v>
      </c>
      <c r="D42" s="45">
        <v>3961543</v>
      </c>
      <c r="E42" s="15"/>
      <c r="F42" s="15">
        <f>SUM('posebni dio'!D103)</f>
        <v>32416718</v>
      </c>
      <c r="G42" s="22">
        <f t="shared" si="0"/>
        <v>818.2851479840051</v>
      </c>
      <c r="H42" s="141"/>
    </row>
    <row r="43" spans="1:8" s="49" customFormat="1" ht="12.75" customHeight="1">
      <c r="A43" s="121">
        <v>547</v>
      </c>
      <c r="B43" s="121"/>
      <c r="C43" s="166" t="s">
        <v>178</v>
      </c>
      <c r="D43" s="57">
        <f>D44+D45</f>
        <v>0</v>
      </c>
      <c r="E43" s="57">
        <v>0</v>
      </c>
      <c r="F43" s="57">
        <f>F44+F45</f>
        <v>99143388</v>
      </c>
      <c r="G43" s="58" t="s">
        <v>151</v>
      </c>
      <c r="H43" s="141" t="s">
        <v>151</v>
      </c>
    </row>
    <row r="44" spans="2:8" ht="12.75" customHeight="1">
      <c r="B44" s="76">
        <v>5471</v>
      </c>
      <c r="C44" s="122" t="s">
        <v>179</v>
      </c>
      <c r="D44" s="15">
        <v>0</v>
      </c>
      <c r="E44" s="15"/>
      <c r="F44" s="15">
        <f>SUM('posebni dio'!D91)</f>
        <v>99143388</v>
      </c>
      <c r="G44" s="22" t="s">
        <v>151</v>
      </c>
      <c r="H44" s="141"/>
    </row>
  </sheetData>
  <sheetProtection/>
  <mergeCells count="3">
    <mergeCell ref="A1:H1"/>
    <mergeCell ref="A2:C2"/>
    <mergeCell ref="A3:C3"/>
  </mergeCells>
  <printOptions horizontalCentered="1"/>
  <pageMargins left="0.1968503937007874" right="0.1968503937007874" top="0.4330708661417323" bottom="0.3937007874015748" header="0.5118110236220472" footer="0.31496062992125984"/>
  <pageSetup firstPageNumber="584" useFirstPageNumber="1" horizontalDpi="300" verticalDpi="300" orientation="portrait" paperSize="9" scale="85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0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20" sqref="B120"/>
    </sheetView>
  </sheetViews>
  <sheetFormatPr defaultColWidth="11.421875" defaultRowHeight="12.75"/>
  <cols>
    <col min="1" max="1" width="8.28125" style="95" customWidth="1"/>
    <col min="2" max="2" width="49.7109375" style="122" customWidth="1"/>
    <col min="3" max="3" width="13.421875" style="159" customWidth="1"/>
    <col min="4" max="4" width="13.7109375" style="159" customWidth="1"/>
    <col min="5" max="5" width="8.140625" style="157" customWidth="1"/>
    <col min="6" max="6" width="13.7109375" style="87" customWidth="1"/>
    <col min="7" max="7" width="14.00390625" style="87" customWidth="1"/>
    <col min="8" max="8" width="11.421875" style="87" customWidth="1"/>
    <col min="9" max="9" width="10.57421875" style="87" customWidth="1"/>
    <col min="10" max="16384" width="11.421875" style="87" customWidth="1"/>
  </cols>
  <sheetData>
    <row r="1" spans="1:5" ht="28.5" customHeight="1">
      <c r="A1" s="224" t="s">
        <v>69</v>
      </c>
      <c r="B1" s="224"/>
      <c r="C1" s="224"/>
      <c r="D1" s="224"/>
      <c r="E1" s="224"/>
    </row>
    <row r="2" spans="1:6" s="90" customFormat="1" ht="27.75" customHeight="1">
      <c r="A2" s="227" t="s">
        <v>145</v>
      </c>
      <c r="B2" s="228"/>
      <c r="C2" s="168" t="s">
        <v>176</v>
      </c>
      <c r="D2" s="168" t="s">
        <v>175</v>
      </c>
      <c r="E2" s="106" t="s">
        <v>146</v>
      </c>
      <c r="F2" s="35"/>
    </row>
    <row r="3" spans="1:5" s="90" customFormat="1" ht="12" customHeight="1">
      <c r="A3" s="225" t="s">
        <v>150</v>
      </c>
      <c r="B3" s="226"/>
      <c r="C3" s="107">
        <v>2</v>
      </c>
      <c r="D3" s="202">
        <v>3</v>
      </c>
      <c r="E3" s="108" t="s">
        <v>149</v>
      </c>
    </row>
    <row r="4" spans="1:13" ht="22.5" customHeight="1">
      <c r="A4" s="21" t="s">
        <v>155</v>
      </c>
      <c r="B4" s="166" t="s">
        <v>156</v>
      </c>
      <c r="C4" s="46">
        <f>C6+C75+C93+C105+C115</f>
        <v>476177000</v>
      </c>
      <c r="D4" s="46">
        <f>D6+D75+D93+D105+D115</f>
        <v>565420167</v>
      </c>
      <c r="E4" s="158">
        <f>D4/C4*100</f>
        <v>118.74159545715143</v>
      </c>
      <c r="F4" s="84"/>
      <c r="G4" s="84">
        <f>'rashodi-opći dio'!E4+'rashodi-opći dio'!E59+'račun financiranja'!E26</f>
        <v>476177000</v>
      </c>
      <c r="H4" s="84">
        <f>'rashodi-opći dio'!F4+'rashodi-opći dio'!F59+'račun financiranja'!F26</f>
        <v>565420167</v>
      </c>
      <c r="I4" s="85"/>
      <c r="J4" s="84">
        <f>H4-D4</f>
        <v>0</v>
      </c>
      <c r="L4" s="86"/>
      <c r="M4" s="86"/>
    </row>
    <row r="5" spans="1:6" ht="12.75" customHeight="1">
      <c r="A5" s="94"/>
      <c r="B5" s="166"/>
      <c r="C5" s="46"/>
      <c r="D5" s="46"/>
      <c r="F5" s="84"/>
    </row>
    <row r="6" spans="1:6" ht="25.5" customHeight="1">
      <c r="A6" s="149">
        <v>100</v>
      </c>
      <c r="B6" s="166" t="s">
        <v>111</v>
      </c>
      <c r="C6" s="46">
        <f>C8+C61</f>
        <v>29328000</v>
      </c>
      <c r="D6" s="46">
        <f>D8+D61</f>
        <v>20655708</v>
      </c>
      <c r="E6" s="158">
        <f>D6/C6*100</f>
        <v>70.42999181669394</v>
      </c>
      <c r="F6" s="84"/>
    </row>
    <row r="7" spans="3:6" ht="12.75" customHeight="1">
      <c r="C7" s="46"/>
      <c r="D7" s="46"/>
      <c r="F7" s="84"/>
    </row>
    <row r="8" spans="1:6" ht="12.75">
      <c r="A8" s="184" t="s">
        <v>59</v>
      </c>
      <c r="B8" s="166" t="s">
        <v>60</v>
      </c>
      <c r="C8" s="46">
        <f>SUM(C10+C20+C51+C57)</f>
        <v>28753000</v>
      </c>
      <c r="D8" s="46">
        <f>SUM(D10+D20+D51+D57)</f>
        <v>20291041</v>
      </c>
      <c r="E8" s="158">
        <f>D8/C8*100</f>
        <v>70.57017006921016</v>
      </c>
      <c r="F8" s="84"/>
    </row>
    <row r="9" spans="1:6" s="85" customFormat="1" ht="12.75" hidden="1">
      <c r="A9" s="184">
        <v>3</v>
      </c>
      <c r="B9" s="183" t="s">
        <v>34</v>
      </c>
      <c r="C9" s="46">
        <f>C10+C20+C51</f>
        <v>28733000</v>
      </c>
      <c r="D9" s="46">
        <f>D10+D20+D51</f>
        <v>20291041</v>
      </c>
      <c r="E9" s="158">
        <f>D9/C9*100</f>
        <v>70.61929140709289</v>
      </c>
      <c r="F9" s="84"/>
    </row>
    <row r="10" spans="1:6" s="85" customFormat="1" ht="12.75">
      <c r="A10" s="184">
        <v>31</v>
      </c>
      <c r="B10" s="184" t="s">
        <v>35</v>
      </c>
      <c r="C10" s="46">
        <f>C11+C15+C17</f>
        <v>14683000</v>
      </c>
      <c r="D10" s="46">
        <f>D11+D15+D17</f>
        <v>12866756</v>
      </c>
      <c r="E10" s="158">
        <f>D10/C10*100</f>
        <v>87.63029353674318</v>
      </c>
      <c r="F10" s="84"/>
    </row>
    <row r="11" spans="1:6" s="85" customFormat="1" ht="12.75">
      <c r="A11" s="184">
        <v>311</v>
      </c>
      <c r="B11" s="184" t="s">
        <v>85</v>
      </c>
      <c r="C11" s="46">
        <v>10580000</v>
      </c>
      <c r="D11" s="46">
        <f>D12+D13+D14</f>
        <v>10825430</v>
      </c>
      <c r="E11" s="158">
        <f>D11/C11*100</f>
        <v>102.31975425330813</v>
      </c>
      <c r="F11" s="84"/>
    </row>
    <row r="12" spans="1:6" ht="12.75" customHeight="1">
      <c r="A12" s="150">
        <v>3111</v>
      </c>
      <c r="B12" s="150" t="s">
        <v>36</v>
      </c>
      <c r="C12" s="45"/>
      <c r="D12" s="45">
        <v>10825430</v>
      </c>
      <c r="F12" s="84"/>
    </row>
    <row r="13" spans="1:6" ht="12.75" customHeight="1" hidden="1">
      <c r="A13" s="150">
        <v>3112</v>
      </c>
      <c r="B13" s="150" t="s">
        <v>115</v>
      </c>
      <c r="C13" s="45"/>
      <c r="D13" s="45">
        <v>0</v>
      </c>
      <c r="F13" s="84"/>
    </row>
    <row r="14" spans="1:6" ht="12.75" customHeight="1" hidden="1">
      <c r="A14" s="150">
        <v>3113</v>
      </c>
      <c r="B14" s="150" t="s">
        <v>102</v>
      </c>
      <c r="C14" s="45"/>
      <c r="D14" s="45">
        <v>0</v>
      </c>
      <c r="F14" s="84"/>
    </row>
    <row r="15" spans="1:6" s="85" customFormat="1" ht="12.75">
      <c r="A15" s="184">
        <v>312</v>
      </c>
      <c r="B15" s="184" t="s">
        <v>37</v>
      </c>
      <c r="C15" s="46">
        <v>2500000</v>
      </c>
      <c r="D15" s="46">
        <f>SUM(D16)</f>
        <v>216750</v>
      </c>
      <c r="E15" s="158">
        <f>D15/C15*100</f>
        <v>8.67</v>
      </c>
      <c r="F15" s="84"/>
    </row>
    <row r="16" spans="1:6" ht="13.5" customHeight="1">
      <c r="A16" s="150">
        <v>3121</v>
      </c>
      <c r="B16" s="150" t="s">
        <v>37</v>
      </c>
      <c r="C16" s="45"/>
      <c r="D16" s="45">
        <v>216750</v>
      </c>
      <c r="F16" s="84"/>
    </row>
    <row r="17" spans="1:6" s="85" customFormat="1" ht="13.5" customHeight="1">
      <c r="A17" s="184">
        <v>313</v>
      </c>
      <c r="B17" s="184" t="s">
        <v>38</v>
      </c>
      <c r="C17" s="46">
        <v>1603000</v>
      </c>
      <c r="D17" s="46">
        <f>D18+D19</f>
        <v>1824576</v>
      </c>
      <c r="E17" s="158">
        <f>D17/C17*100</f>
        <v>113.82258265751715</v>
      </c>
      <c r="F17" s="84"/>
    </row>
    <row r="18" spans="1:6" ht="13.5" customHeight="1">
      <c r="A18" s="150">
        <v>3132</v>
      </c>
      <c r="B18" s="150" t="s">
        <v>92</v>
      </c>
      <c r="C18" s="45"/>
      <c r="D18" s="45">
        <v>1641485</v>
      </c>
      <c r="F18" s="84"/>
    </row>
    <row r="19" spans="1:6" ht="13.5" customHeight="1">
      <c r="A19" s="150">
        <v>3133</v>
      </c>
      <c r="B19" s="150" t="s">
        <v>96</v>
      </c>
      <c r="C19" s="45"/>
      <c r="D19" s="45">
        <v>183091</v>
      </c>
      <c r="F19" s="84"/>
    </row>
    <row r="20" spans="1:6" s="85" customFormat="1" ht="13.5" customHeight="1">
      <c r="A20" s="184">
        <v>32</v>
      </c>
      <c r="B20" s="184" t="s">
        <v>0</v>
      </c>
      <c r="C20" s="46">
        <f>C21+C26+C31+C41+C43</f>
        <v>10300000</v>
      </c>
      <c r="D20" s="46">
        <f>D21+D26+D31+D43+D41</f>
        <v>4876818</v>
      </c>
      <c r="E20" s="158">
        <f>D20/C20*100</f>
        <v>47.347747572815535</v>
      </c>
      <c r="F20" s="84"/>
    </row>
    <row r="21" spans="1:6" s="85" customFormat="1" ht="13.5" customHeight="1">
      <c r="A21" s="184">
        <v>321</v>
      </c>
      <c r="B21" s="184" t="s">
        <v>4</v>
      </c>
      <c r="C21" s="46">
        <v>430000</v>
      </c>
      <c r="D21" s="46">
        <f>D22+D23+D24+D25</f>
        <v>360412</v>
      </c>
      <c r="E21" s="158">
        <f>D21/C21*100</f>
        <v>83.8167441860465</v>
      </c>
      <c r="F21" s="84"/>
    </row>
    <row r="22" spans="1:6" ht="13.5" customHeight="1">
      <c r="A22" s="150">
        <v>3211</v>
      </c>
      <c r="B22" s="150" t="s">
        <v>39</v>
      </c>
      <c r="C22" s="45"/>
      <c r="D22" s="45">
        <v>15485</v>
      </c>
      <c r="F22" s="84"/>
    </row>
    <row r="23" spans="1:6" ht="13.5" customHeight="1">
      <c r="A23" s="150">
        <v>3212</v>
      </c>
      <c r="B23" s="150" t="s">
        <v>40</v>
      </c>
      <c r="C23" s="45"/>
      <c r="D23" s="45">
        <v>302152</v>
      </c>
      <c r="F23" s="84"/>
    </row>
    <row r="24" spans="1:6" ht="13.5" customHeight="1">
      <c r="A24" s="185" t="s">
        <v>2</v>
      </c>
      <c r="B24" s="150" t="s">
        <v>3</v>
      </c>
      <c r="C24" s="45"/>
      <c r="D24" s="45">
        <v>22333</v>
      </c>
      <c r="F24" s="84"/>
    </row>
    <row r="25" spans="1:6" ht="13.5" customHeight="1">
      <c r="A25" s="185">
        <v>3214</v>
      </c>
      <c r="B25" s="150" t="s">
        <v>109</v>
      </c>
      <c r="C25" s="45"/>
      <c r="D25" s="45">
        <v>20442</v>
      </c>
      <c r="F25" s="84"/>
    </row>
    <row r="26" spans="1:6" s="85" customFormat="1" ht="13.5" customHeight="1">
      <c r="A26" s="183">
        <v>322</v>
      </c>
      <c r="B26" s="183" t="s">
        <v>41</v>
      </c>
      <c r="C26" s="46">
        <v>1305000</v>
      </c>
      <c r="D26" s="46">
        <f>SUM(D27:D30)</f>
        <v>391682</v>
      </c>
      <c r="E26" s="158">
        <f>D26/C26*100</f>
        <v>30.013946360153255</v>
      </c>
      <c r="F26" s="84"/>
    </row>
    <row r="27" spans="1:6" ht="13.5" customHeight="1">
      <c r="A27" s="185">
        <v>3221</v>
      </c>
      <c r="B27" s="150" t="s">
        <v>42</v>
      </c>
      <c r="C27" s="45"/>
      <c r="D27" s="45">
        <v>246449</v>
      </c>
      <c r="F27" s="84"/>
    </row>
    <row r="28" spans="1:6" ht="13.5" customHeight="1">
      <c r="A28" s="185">
        <v>3223</v>
      </c>
      <c r="B28" s="150" t="s">
        <v>43</v>
      </c>
      <c r="C28" s="45"/>
      <c r="D28" s="45">
        <v>121805</v>
      </c>
      <c r="F28" s="84"/>
    </row>
    <row r="29" spans="1:6" ht="13.5" customHeight="1">
      <c r="A29" s="185">
        <v>3224</v>
      </c>
      <c r="B29" s="150" t="s">
        <v>159</v>
      </c>
      <c r="C29" s="45"/>
      <c r="D29" s="45">
        <v>23428</v>
      </c>
      <c r="F29" s="84"/>
    </row>
    <row r="30" spans="1:6" ht="13.5" customHeight="1" hidden="1">
      <c r="A30" s="185" t="s">
        <v>5</v>
      </c>
      <c r="B30" s="185" t="s">
        <v>6</v>
      </c>
      <c r="C30" s="45"/>
      <c r="D30" s="45">
        <v>0</v>
      </c>
      <c r="F30" s="84"/>
    </row>
    <row r="31" spans="1:6" s="85" customFormat="1" ht="13.5" customHeight="1">
      <c r="A31" s="183">
        <v>323</v>
      </c>
      <c r="B31" s="183" t="s">
        <v>7</v>
      </c>
      <c r="C31" s="46">
        <v>6280000</v>
      </c>
      <c r="D31" s="46">
        <f>SUM(D32:D40)</f>
        <v>2241008</v>
      </c>
      <c r="E31" s="158">
        <f>D31/C31*100</f>
        <v>35.68484076433121</v>
      </c>
      <c r="F31" s="84"/>
    </row>
    <row r="32" spans="1:6" ht="13.5" customHeight="1">
      <c r="A32" s="150">
        <v>3231</v>
      </c>
      <c r="B32" s="150" t="s">
        <v>44</v>
      </c>
      <c r="C32" s="45"/>
      <c r="D32" s="45">
        <v>208686</v>
      </c>
      <c r="F32" s="84"/>
    </row>
    <row r="33" spans="1:6" ht="13.5" customHeight="1">
      <c r="A33" s="150">
        <v>3232</v>
      </c>
      <c r="B33" s="185" t="s">
        <v>8</v>
      </c>
      <c r="C33" s="45"/>
      <c r="D33" s="45">
        <v>291973</v>
      </c>
      <c r="F33" s="84"/>
    </row>
    <row r="34" spans="1:6" ht="13.5" customHeight="1">
      <c r="A34" s="150">
        <v>3233</v>
      </c>
      <c r="B34" s="150" t="s">
        <v>103</v>
      </c>
      <c r="C34" s="45"/>
      <c r="D34" s="45">
        <v>85111</v>
      </c>
      <c r="F34" s="84"/>
    </row>
    <row r="35" spans="1:6" ht="13.5" customHeight="1">
      <c r="A35" s="150">
        <v>3234</v>
      </c>
      <c r="B35" s="150" t="s">
        <v>45</v>
      </c>
      <c r="C35" s="45"/>
      <c r="D35" s="45">
        <v>398893</v>
      </c>
      <c r="F35" s="84"/>
    </row>
    <row r="36" spans="1:6" ht="13.5" customHeight="1">
      <c r="A36" s="150">
        <v>3235</v>
      </c>
      <c r="B36" s="150" t="s">
        <v>46</v>
      </c>
      <c r="C36" s="45"/>
      <c r="D36" s="45">
        <v>42441</v>
      </c>
      <c r="F36" s="84"/>
    </row>
    <row r="37" spans="1:6" ht="13.5" customHeight="1">
      <c r="A37" s="150">
        <v>3236</v>
      </c>
      <c r="B37" s="150" t="s">
        <v>160</v>
      </c>
      <c r="C37" s="45"/>
      <c r="D37" s="45">
        <v>500</v>
      </c>
      <c r="F37" s="84"/>
    </row>
    <row r="38" spans="1:6" ht="13.5" customHeight="1">
      <c r="A38" s="150">
        <v>3237</v>
      </c>
      <c r="B38" s="185" t="s">
        <v>9</v>
      </c>
      <c r="C38" s="45"/>
      <c r="D38" s="45">
        <v>342788</v>
      </c>
      <c r="F38" s="84"/>
    </row>
    <row r="39" spans="1:6" ht="13.5" customHeight="1">
      <c r="A39" s="150">
        <v>3238</v>
      </c>
      <c r="B39" s="185" t="s">
        <v>10</v>
      </c>
      <c r="C39" s="45"/>
      <c r="D39" s="45">
        <v>80850</v>
      </c>
      <c r="F39" s="84"/>
    </row>
    <row r="40" spans="1:6" ht="13.5" customHeight="1">
      <c r="A40" s="150">
        <v>3239</v>
      </c>
      <c r="B40" s="185" t="s">
        <v>47</v>
      </c>
      <c r="C40" s="45"/>
      <c r="D40" s="45">
        <v>789766</v>
      </c>
      <c r="F40" s="84"/>
    </row>
    <row r="41" spans="1:6" ht="13.5" customHeight="1">
      <c r="A41" s="184">
        <v>324</v>
      </c>
      <c r="B41" s="184" t="s">
        <v>161</v>
      </c>
      <c r="C41" s="46">
        <v>50000</v>
      </c>
      <c r="D41" s="46">
        <f>D42</f>
        <v>2568</v>
      </c>
      <c r="E41" s="158">
        <f>D41/C41*100</f>
        <v>5.136</v>
      </c>
      <c r="F41" s="84"/>
    </row>
    <row r="42" spans="1:6" ht="13.5" customHeight="1">
      <c r="A42" s="150">
        <v>3241</v>
      </c>
      <c r="B42" s="150" t="s">
        <v>161</v>
      </c>
      <c r="C42" s="45"/>
      <c r="D42" s="45">
        <v>2568</v>
      </c>
      <c r="E42" s="182"/>
      <c r="F42" s="84"/>
    </row>
    <row r="43" spans="1:6" s="85" customFormat="1" ht="13.5" customHeight="1">
      <c r="A43" s="184">
        <v>329</v>
      </c>
      <c r="B43" s="184" t="s">
        <v>49</v>
      </c>
      <c r="C43" s="46">
        <v>2235000</v>
      </c>
      <c r="D43" s="46">
        <f>SUM(D44:D50)</f>
        <v>1881148</v>
      </c>
      <c r="E43" s="158">
        <f>D43/C43*100</f>
        <v>84.16769574944072</v>
      </c>
      <c r="F43" s="84"/>
    </row>
    <row r="44" spans="1:6" ht="13.5" customHeight="1">
      <c r="A44" s="150">
        <v>3291</v>
      </c>
      <c r="B44" s="150" t="s">
        <v>117</v>
      </c>
      <c r="C44" s="45"/>
      <c r="D44" s="45">
        <v>47529</v>
      </c>
      <c r="F44" s="84"/>
    </row>
    <row r="45" spans="1:6" ht="13.5" customHeight="1">
      <c r="A45" s="150">
        <v>3292</v>
      </c>
      <c r="B45" s="150" t="s">
        <v>50</v>
      </c>
      <c r="C45" s="45"/>
      <c r="D45" s="45">
        <v>14756</v>
      </c>
      <c r="F45" s="84"/>
    </row>
    <row r="46" spans="1:6" ht="13.5" customHeight="1">
      <c r="A46" s="150">
        <v>3293</v>
      </c>
      <c r="B46" s="150" t="s">
        <v>51</v>
      </c>
      <c r="C46" s="45"/>
      <c r="D46" s="45">
        <v>15306</v>
      </c>
      <c r="F46" s="84"/>
    </row>
    <row r="47" spans="1:6" ht="13.5" customHeight="1">
      <c r="A47" s="150">
        <v>3294</v>
      </c>
      <c r="B47" s="150" t="s">
        <v>52</v>
      </c>
      <c r="C47" s="45"/>
      <c r="D47" s="45">
        <v>400</v>
      </c>
      <c r="F47" s="84"/>
    </row>
    <row r="48" spans="1:6" ht="13.5" customHeight="1">
      <c r="A48" s="150">
        <v>3295</v>
      </c>
      <c r="B48" s="150" t="s">
        <v>104</v>
      </c>
      <c r="C48" s="45"/>
      <c r="D48" s="45">
        <v>1023293</v>
      </c>
      <c r="F48" s="84"/>
    </row>
    <row r="49" spans="1:6" ht="13.5" customHeight="1">
      <c r="A49" s="150">
        <v>3296</v>
      </c>
      <c r="B49" s="150" t="s">
        <v>162</v>
      </c>
      <c r="C49" s="45"/>
      <c r="D49" s="45">
        <v>671233</v>
      </c>
      <c r="F49" s="84"/>
    </row>
    <row r="50" spans="1:6" ht="13.5" customHeight="1">
      <c r="A50" s="150">
        <v>3299</v>
      </c>
      <c r="B50" s="150" t="s">
        <v>49</v>
      </c>
      <c r="C50" s="45"/>
      <c r="D50" s="45">
        <v>108631</v>
      </c>
      <c r="F50" s="84"/>
    </row>
    <row r="51" spans="1:6" s="85" customFormat="1" ht="13.5" customHeight="1">
      <c r="A51" s="184">
        <v>34</v>
      </c>
      <c r="B51" s="184" t="s">
        <v>11</v>
      </c>
      <c r="C51" s="46">
        <f>C52</f>
        <v>3750000</v>
      </c>
      <c r="D51" s="46">
        <f>D52</f>
        <v>2547467</v>
      </c>
      <c r="E51" s="158">
        <f>D51/C51*100</f>
        <v>67.93245333333333</v>
      </c>
      <c r="F51" s="84"/>
    </row>
    <row r="52" spans="1:6" s="85" customFormat="1" ht="13.5" customHeight="1">
      <c r="A52" s="184">
        <v>343</v>
      </c>
      <c r="B52" s="184" t="s">
        <v>55</v>
      </c>
      <c r="C52" s="46">
        <v>3750000</v>
      </c>
      <c r="D52" s="46">
        <f>SUM(D53:D56)</f>
        <v>2547467</v>
      </c>
      <c r="E52" s="158">
        <f>D52/C52*100</f>
        <v>67.93245333333333</v>
      </c>
      <c r="F52" s="84"/>
    </row>
    <row r="53" spans="1:6" ht="13.5" customHeight="1">
      <c r="A53" s="122">
        <v>3431</v>
      </c>
      <c r="B53" s="150" t="s">
        <v>56</v>
      </c>
      <c r="C53" s="45"/>
      <c r="D53" s="45">
        <v>233623</v>
      </c>
      <c r="F53" s="84"/>
    </row>
    <row r="54" spans="1:6" ht="13.5" customHeight="1">
      <c r="A54" s="122">
        <v>3432</v>
      </c>
      <c r="B54" s="150" t="s">
        <v>87</v>
      </c>
      <c r="C54" s="45"/>
      <c r="D54" s="45">
        <v>716288</v>
      </c>
      <c r="F54" s="84"/>
    </row>
    <row r="55" spans="1:6" ht="13.5" customHeight="1">
      <c r="A55" s="122">
        <v>3433</v>
      </c>
      <c r="B55" s="150" t="s">
        <v>57</v>
      </c>
      <c r="C55" s="45"/>
      <c r="D55" s="45">
        <v>1016093</v>
      </c>
      <c r="F55" s="84"/>
    </row>
    <row r="56" spans="1:6" ht="13.5" customHeight="1">
      <c r="A56" s="122">
        <v>3434</v>
      </c>
      <c r="B56" s="150" t="s">
        <v>83</v>
      </c>
      <c r="C56" s="45"/>
      <c r="D56" s="45">
        <v>581463</v>
      </c>
      <c r="F56" s="84"/>
    </row>
    <row r="57" spans="1:6" s="85" customFormat="1" ht="13.5" customHeight="1">
      <c r="A57" s="166">
        <v>38</v>
      </c>
      <c r="B57" s="184" t="s">
        <v>105</v>
      </c>
      <c r="C57" s="46">
        <f>SUM(C58)</f>
        <v>20000</v>
      </c>
      <c r="D57" s="46">
        <f>SUM(D58)</f>
        <v>0</v>
      </c>
      <c r="E57" s="158">
        <f>D57/C57*100</f>
        <v>0</v>
      </c>
      <c r="F57" s="84"/>
    </row>
    <row r="58" spans="1:6" s="85" customFormat="1" ht="13.5" customHeight="1">
      <c r="A58" s="166">
        <v>383</v>
      </c>
      <c r="B58" s="184" t="s">
        <v>106</v>
      </c>
      <c r="C58" s="46">
        <v>20000</v>
      </c>
      <c r="D58" s="46">
        <f>SUM(D59)</f>
        <v>0</v>
      </c>
      <c r="E58" s="158">
        <f>D58/C58*100</f>
        <v>0</v>
      </c>
      <c r="F58" s="84"/>
    </row>
    <row r="59" spans="1:6" ht="13.5" customHeight="1" hidden="1">
      <c r="A59" s="122">
        <v>3834</v>
      </c>
      <c r="B59" s="150" t="s">
        <v>137</v>
      </c>
      <c r="C59" s="163"/>
      <c r="D59" s="45">
        <v>0</v>
      </c>
      <c r="E59" s="164" t="e">
        <f>D59/C59*100</f>
        <v>#DIV/0!</v>
      </c>
      <c r="F59" s="84"/>
    </row>
    <row r="60" spans="1:6" ht="12.75" customHeight="1">
      <c r="A60" s="185"/>
      <c r="B60" s="185"/>
      <c r="C60" s="45"/>
      <c r="D60" s="45"/>
      <c r="F60" s="84"/>
    </row>
    <row r="61" spans="1:6" ht="13.5" customHeight="1">
      <c r="A61" s="184" t="s">
        <v>61</v>
      </c>
      <c r="B61" s="184" t="s">
        <v>62</v>
      </c>
      <c r="C61" s="46">
        <f>SUM(C63+C66)</f>
        <v>575000</v>
      </c>
      <c r="D61" s="46">
        <f>SUM(D63+D66)</f>
        <v>364667</v>
      </c>
      <c r="E61" s="158">
        <f aca="true" t="shared" si="0" ref="E61:E67">D61/C61*100</f>
        <v>63.42034782608695</v>
      </c>
      <c r="F61" s="84"/>
    </row>
    <row r="62" spans="1:6" s="85" customFormat="1" ht="13.5" customHeight="1" hidden="1">
      <c r="A62" s="184">
        <v>4</v>
      </c>
      <c r="B62" s="183" t="s">
        <v>53</v>
      </c>
      <c r="C62" s="46">
        <f>C66+C63</f>
        <v>575000</v>
      </c>
      <c r="D62" s="46">
        <f>D66+D63</f>
        <v>364667</v>
      </c>
      <c r="E62" s="158">
        <f t="shared" si="0"/>
        <v>63.42034782608695</v>
      </c>
      <c r="F62" s="84"/>
    </row>
    <row r="63" spans="1:6" s="85" customFormat="1" ht="13.5" customHeight="1">
      <c r="A63" s="184">
        <v>41</v>
      </c>
      <c r="B63" s="184" t="s">
        <v>134</v>
      </c>
      <c r="C63" s="46">
        <f>SUM(C64)</f>
        <v>325000</v>
      </c>
      <c r="D63" s="46">
        <f>SUM(D64)</f>
        <v>301636</v>
      </c>
      <c r="E63" s="158">
        <f t="shared" si="0"/>
        <v>92.81107692307693</v>
      </c>
      <c r="F63" s="84"/>
    </row>
    <row r="64" spans="1:6" s="85" customFormat="1" ht="13.5" customHeight="1">
      <c r="A64" s="184">
        <v>412</v>
      </c>
      <c r="B64" s="184" t="s">
        <v>135</v>
      </c>
      <c r="C64" s="46">
        <v>325000</v>
      </c>
      <c r="D64" s="46">
        <f>SUM(D65)</f>
        <v>301636</v>
      </c>
      <c r="E64" s="158">
        <f t="shared" si="0"/>
        <v>92.81107692307693</v>
      </c>
      <c r="F64" s="84"/>
    </row>
    <row r="65" spans="1:6" ht="13.5" customHeight="1">
      <c r="A65" s="150">
        <v>4123</v>
      </c>
      <c r="B65" s="150" t="s">
        <v>136</v>
      </c>
      <c r="C65" s="45"/>
      <c r="D65" s="45">
        <v>301636</v>
      </c>
      <c r="E65" s="195" t="e">
        <f t="shared" si="0"/>
        <v>#DIV/0!</v>
      </c>
      <c r="F65" s="86"/>
    </row>
    <row r="66" spans="1:6" s="85" customFormat="1" ht="13.5" customHeight="1">
      <c r="A66" s="21">
        <v>42</v>
      </c>
      <c r="B66" s="183" t="s">
        <v>12</v>
      </c>
      <c r="C66" s="46">
        <f>SUM(C72+C67)</f>
        <v>250000</v>
      </c>
      <c r="D66" s="46">
        <f>SUM(D72+D67)</f>
        <v>63031</v>
      </c>
      <c r="E66" s="158">
        <f t="shared" si="0"/>
        <v>25.212400000000002</v>
      </c>
      <c r="F66" s="84"/>
    </row>
    <row r="67" spans="1:6" s="85" customFormat="1" ht="13.5" customHeight="1">
      <c r="A67" s="21">
        <v>422</v>
      </c>
      <c r="B67" s="184" t="s">
        <v>15</v>
      </c>
      <c r="C67" s="46">
        <v>200000</v>
      </c>
      <c r="D67" s="46">
        <f>SUM(D68:D70)</f>
        <v>63031</v>
      </c>
      <c r="E67" s="158">
        <f t="shared" si="0"/>
        <v>31.515500000000003</v>
      </c>
      <c r="F67" s="84"/>
    </row>
    <row r="68" spans="1:6" ht="13.5" customHeight="1">
      <c r="A68" s="194" t="s">
        <v>13</v>
      </c>
      <c r="B68" s="19" t="s">
        <v>14</v>
      </c>
      <c r="C68" s="45"/>
      <c r="D68" s="45">
        <v>57848</v>
      </c>
      <c r="F68" s="84"/>
    </row>
    <row r="69" spans="1:6" ht="13.5" customHeight="1" hidden="1">
      <c r="A69" s="194">
        <v>4222</v>
      </c>
      <c r="B69" s="20" t="s">
        <v>163</v>
      </c>
      <c r="C69" s="45"/>
      <c r="D69" s="45">
        <v>0</v>
      </c>
      <c r="F69" s="84"/>
    </row>
    <row r="70" spans="1:6" ht="13.5" customHeight="1">
      <c r="A70" s="194">
        <v>4223</v>
      </c>
      <c r="B70" s="20" t="s">
        <v>107</v>
      </c>
      <c r="C70" s="45"/>
      <c r="D70" s="45">
        <v>5183</v>
      </c>
      <c r="F70" s="84"/>
    </row>
    <row r="71" spans="1:6" ht="13.5" customHeight="1" hidden="1">
      <c r="A71" s="194">
        <v>4227</v>
      </c>
      <c r="B71" s="20" t="s">
        <v>164</v>
      </c>
      <c r="C71" s="45"/>
      <c r="D71" s="45">
        <v>0</v>
      </c>
      <c r="F71" s="84"/>
    </row>
    <row r="72" spans="1:6" s="85" customFormat="1" ht="13.5" customHeight="1">
      <c r="A72" s="21">
        <v>426</v>
      </c>
      <c r="B72" s="186" t="s">
        <v>165</v>
      </c>
      <c r="C72" s="46">
        <v>50000</v>
      </c>
      <c r="D72" s="46">
        <f>SUM(D73)</f>
        <v>0</v>
      </c>
      <c r="E72" s="158">
        <f>D72/C72*100</f>
        <v>0</v>
      </c>
      <c r="F72" s="84"/>
    </row>
    <row r="73" spans="1:6" ht="13.5" customHeight="1" hidden="1">
      <c r="A73" s="194">
        <v>4262</v>
      </c>
      <c r="B73" s="20" t="s">
        <v>108</v>
      </c>
      <c r="C73" s="45"/>
      <c r="D73" s="45">
        <v>0</v>
      </c>
      <c r="F73" s="86"/>
    </row>
    <row r="74" spans="1:6" ht="12.75" customHeight="1">
      <c r="A74" s="185"/>
      <c r="B74" s="150"/>
      <c r="C74" s="45"/>
      <c r="D74" s="45"/>
      <c r="F74" s="84"/>
    </row>
    <row r="75" spans="1:6" ht="13.5" customHeight="1">
      <c r="A75" s="183">
        <v>101</v>
      </c>
      <c r="B75" s="184" t="s">
        <v>63</v>
      </c>
      <c r="C75" s="46">
        <f>C77</f>
        <v>440500000</v>
      </c>
      <c r="D75" s="46">
        <f>D77</f>
        <v>509589700</v>
      </c>
      <c r="E75" s="158">
        <f aca="true" t="shared" si="1" ref="E75:E110">D75/C75*100</f>
        <v>115.68438138479</v>
      </c>
      <c r="F75" s="84"/>
    </row>
    <row r="76" spans="1:6" ht="12.75" customHeight="1">
      <c r="A76" s="33"/>
      <c r="B76" s="184"/>
      <c r="C76" s="45"/>
      <c r="D76" s="45"/>
      <c r="F76" s="84"/>
    </row>
    <row r="77" spans="1:6" ht="24.75" customHeight="1">
      <c r="A77" s="151" t="s">
        <v>75</v>
      </c>
      <c r="B77" s="166" t="s">
        <v>64</v>
      </c>
      <c r="C77" s="46">
        <f>C79+C85</f>
        <v>440500000</v>
      </c>
      <c r="D77" s="46">
        <f>D79+D85</f>
        <v>509589700</v>
      </c>
      <c r="E77" s="158">
        <f t="shared" si="1"/>
        <v>115.68438138479</v>
      </c>
      <c r="F77" s="84"/>
    </row>
    <row r="78" spans="1:6" s="85" customFormat="1" ht="13.5" customHeight="1" hidden="1">
      <c r="A78" s="41">
        <v>3</v>
      </c>
      <c r="B78" s="183" t="s">
        <v>34</v>
      </c>
      <c r="C78" s="46">
        <f>C79</f>
        <v>44000000</v>
      </c>
      <c r="D78" s="46">
        <f>D79</f>
        <v>39421660</v>
      </c>
      <c r="E78" s="158">
        <f t="shared" si="1"/>
        <v>89.59468181818183</v>
      </c>
      <c r="F78" s="84"/>
    </row>
    <row r="79" spans="1:6" s="85" customFormat="1" ht="13.5" customHeight="1">
      <c r="A79" s="184">
        <v>34</v>
      </c>
      <c r="B79" s="184" t="s">
        <v>11</v>
      </c>
      <c r="C79" s="46">
        <f>C80</f>
        <v>44000000</v>
      </c>
      <c r="D79" s="46">
        <f>D80</f>
        <v>39421660</v>
      </c>
      <c r="E79" s="158">
        <f t="shared" si="1"/>
        <v>89.59468181818183</v>
      </c>
      <c r="F79" s="84"/>
    </row>
    <row r="80" spans="1:6" s="85" customFormat="1" ht="13.5" customHeight="1">
      <c r="A80" s="184">
        <v>342</v>
      </c>
      <c r="B80" s="183" t="s">
        <v>97</v>
      </c>
      <c r="C80" s="46">
        <v>44000000</v>
      </c>
      <c r="D80" s="46">
        <f>SUM(D81:D83)</f>
        <v>39421660</v>
      </c>
      <c r="E80" s="158">
        <f t="shared" si="1"/>
        <v>89.59468181818183</v>
      </c>
      <c r="F80" s="84"/>
    </row>
    <row r="81" spans="1:6" ht="24" customHeight="1">
      <c r="A81" s="156">
        <v>3422</v>
      </c>
      <c r="B81" s="150" t="s">
        <v>116</v>
      </c>
      <c r="C81" s="45"/>
      <c r="D81" s="45">
        <v>7864366</v>
      </c>
      <c r="F81" s="84"/>
    </row>
    <row r="82" spans="1:6" ht="27" customHeight="1">
      <c r="A82" s="160" t="s">
        <v>48</v>
      </c>
      <c r="B82" s="185" t="s">
        <v>86</v>
      </c>
      <c r="C82" s="45"/>
      <c r="D82" s="45">
        <v>31557294</v>
      </c>
      <c r="F82" s="84"/>
    </row>
    <row r="83" spans="1:6" ht="27" customHeight="1" hidden="1">
      <c r="A83" s="160">
        <v>3426</v>
      </c>
      <c r="B83" s="185" t="s">
        <v>153</v>
      </c>
      <c r="C83" s="45"/>
      <c r="D83" s="45">
        <v>0</v>
      </c>
      <c r="F83" s="84"/>
    </row>
    <row r="84" spans="1:6" s="85" customFormat="1" ht="13.5" customHeight="1" hidden="1">
      <c r="A84" s="33">
        <v>5</v>
      </c>
      <c r="B84" s="21" t="s">
        <v>18</v>
      </c>
      <c r="C84" s="46">
        <f>C85</f>
        <v>396500000</v>
      </c>
      <c r="D84" s="46">
        <f>D85</f>
        <v>470168040</v>
      </c>
      <c r="E84" s="158">
        <f t="shared" si="1"/>
        <v>118.57958133669608</v>
      </c>
      <c r="F84" s="84"/>
    </row>
    <row r="85" spans="1:6" s="85" customFormat="1" ht="13.5" customHeight="1">
      <c r="A85" s="183">
        <v>54</v>
      </c>
      <c r="B85" s="14" t="s">
        <v>88</v>
      </c>
      <c r="C85" s="46">
        <f>SUM(C90,C88,C86)</f>
        <v>396500000</v>
      </c>
      <c r="D85" s="46">
        <f>SUM(D90,D88,D86)</f>
        <v>470168040</v>
      </c>
      <c r="E85" s="158">
        <f t="shared" si="1"/>
        <v>118.57958133669608</v>
      </c>
      <c r="F85" s="84"/>
    </row>
    <row r="86" spans="1:6" s="85" customFormat="1" ht="26.25" customHeight="1">
      <c r="A86" s="161">
        <v>542</v>
      </c>
      <c r="B86" s="14" t="s">
        <v>154</v>
      </c>
      <c r="C86" s="46">
        <v>2000000</v>
      </c>
      <c r="D86" s="46">
        <f>SUM(D87)</f>
        <v>169507782</v>
      </c>
      <c r="E86" s="158">
        <f t="shared" si="1"/>
        <v>8475.3891</v>
      </c>
      <c r="F86" s="84"/>
    </row>
    <row r="87" spans="1:6" ht="24" customHeight="1">
      <c r="A87" s="160">
        <v>5422</v>
      </c>
      <c r="B87" s="4" t="s">
        <v>131</v>
      </c>
      <c r="C87" s="45"/>
      <c r="D87" s="45">
        <v>169507782</v>
      </c>
      <c r="F87" s="86"/>
    </row>
    <row r="88" spans="1:6" s="85" customFormat="1" ht="26.25" customHeight="1">
      <c r="A88" s="161">
        <v>544</v>
      </c>
      <c r="B88" s="166" t="s">
        <v>89</v>
      </c>
      <c r="C88" s="46">
        <v>394500000</v>
      </c>
      <c r="D88" s="46">
        <f>SUM(D89)</f>
        <v>201516870</v>
      </c>
      <c r="E88" s="158">
        <f>D88/C88*100</f>
        <v>51.081589353612166</v>
      </c>
      <c r="F88" s="84"/>
    </row>
    <row r="89" spans="1:6" ht="24" customHeight="1">
      <c r="A89" s="162">
        <v>5443</v>
      </c>
      <c r="B89" s="4" t="s">
        <v>98</v>
      </c>
      <c r="C89" s="45"/>
      <c r="D89" s="45">
        <v>201516870</v>
      </c>
      <c r="F89" s="86"/>
    </row>
    <row r="90" spans="1:6" s="85" customFormat="1" ht="12.75" customHeight="1">
      <c r="A90" s="161">
        <v>547</v>
      </c>
      <c r="B90" s="166" t="s">
        <v>178</v>
      </c>
      <c r="C90" s="46">
        <v>0</v>
      </c>
      <c r="D90" s="46">
        <f>SUM(D91:D91)</f>
        <v>99143388</v>
      </c>
      <c r="E90" s="158" t="e">
        <f t="shared" si="1"/>
        <v>#DIV/0!</v>
      </c>
      <c r="F90" s="84"/>
    </row>
    <row r="91" spans="1:6" ht="12.75">
      <c r="A91" s="162">
        <v>5471</v>
      </c>
      <c r="B91" s="122" t="s">
        <v>179</v>
      </c>
      <c r="C91" s="163"/>
      <c r="D91" s="45">
        <v>99143388</v>
      </c>
      <c r="E91" s="164" t="e">
        <f t="shared" si="1"/>
        <v>#DIV/0!</v>
      </c>
      <c r="F91" s="84"/>
    </row>
    <row r="92" spans="1:6" ht="12" customHeight="1">
      <c r="A92" s="34"/>
      <c r="B92" s="185"/>
      <c r="C92" s="45"/>
      <c r="D92" s="45"/>
      <c r="F92" s="84"/>
    </row>
    <row r="93" spans="1:6" ht="13.5" customHeight="1">
      <c r="A93" s="183">
        <v>102</v>
      </c>
      <c r="B93" s="184" t="s">
        <v>66</v>
      </c>
      <c r="C93" s="46">
        <f>C95</f>
        <v>5489000</v>
      </c>
      <c r="D93" s="46">
        <f>D95</f>
        <v>34319138</v>
      </c>
      <c r="E93" s="158">
        <f t="shared" si="1"/>
        <v>625.2347968664602</v>
      </c>
      <c r="F93" s="84"/>
    </row>
    <row r="94" spans="1:6" ht="12" customHeight="1">
      <c r="A94" s="34"/>
      <c r="B94" s="185"/>
      <c r="C94" s="45"/>
      <c r="D94" s="45"/>
      <c r="F94" s="84"/>
    </row>
    <row r="95" spans="1:6" ht="24.75" customHeight="1">
      <c r="A95" s="151" t="s">
        <v>65</v>
      </c>
      <c r="B95" s="166" t="s">
        <v>67</v>
      </c>
      <c r="C95" s="46">
        <f>C97+C101</f>
        <v>5489000</v>
      </c>
      <c r="D95" s="46">
        <f>D97+D101</f>
        <v>34319138</v>
      </c>
      <c r="E95" s="158">
        <f t="shared" si="1"/>
        <v>625.2347968664602</v>
      </c>
      <c r="F95" s="84"/>
    </row>
    <row r="96" spans="1:6" s="85" customFormat="1" ht="13.5" customHeight="1" hidden="1">
      <c r="A96" s="41">
        <v>3</v>
      </c>
      <c r="B96" s="183" t="s">
        <v>34</v>
      </c>
      <c r="C96" s="46">
        <f aca="true" t="shared" si="2" ref="C96:D98">C97</f>
        <v>1280000</v>
      </c>
      <c r="D96" s="46">
        <f t="shared" si="2"/>
        <v>1902420</v>
      </c>
      <c r="E96" s="158">
        <f t="shared" si="1"/>
        <v>148.6265625</v>
      </c>
      <c r="F96" s="84"/>
    </row>
    <row r="97" spans="1:6" s="85" customFormat="1" ht="13.5" customHeight="1">
      <c r="A97" s="184">
        <v>34</v>
      </c>
      <c r="B97" s="184" t="s">
        <v>11</v>
      </c>
      <c r="C97" s="46">
        <f t="shared" si="2"/>
        <v>1280000</v>
      </c>
      <c r="D97" s="46">
        <f t="shared" si="2"/>
        <v>1902420</v>
      </c>
      <c r="E97" s="158">
        <f t="shared" si="1"/>
        <v>148.6265625</v>
      </c>
      <c r="F97" s="84"/>
    </row>
    <row r="98" spans="1:6" s="85" customFormat="1" ht="13.5" customHeight="1">
      <c r="A98" s="184">
        <v>342</v>
      </c>
      <c r="B98" s="183" t="s">
        <v>97</v>
      </c>
      <c r="C98" s="46">
        <v>1280000</v>
      </c>
      <c r="D98" s="46">
        <f t="shared" si="2"/>
        <v>1902420</v>
      </c>
      <c r="E98" s="158">
        <f t="shared" si="1"/>
        <v>148.6265625</v>
      </c>
      <c r="F98" s="84"/>
    </row>
    <row r="99" spans="1:6" ht="25.5">
      <c r="A99" s="160" t="s">
        <v>48</v>
      </c>
      <c r="B99" s="185" t="s">
        <v>86</v>
      </c>
      <c r="C99" s="163"/>
      <c r="D99" s="45">
        <v>1902420</v>
      </c>
      <c r="E99" s="164" t="e">
        <f t="shared" si="1"/>
        <v>#DIV/0!</v>
      </c>
      <c r="F99" s="84"/>
    </row>
    <row r="100" spans="1:6" s="85" customFormat="1" ht="13.5" customHeight="1" hidden="1">
      <c r="A100" s="41">
        <v>5</v>
      </c>
      <c r="B100" s="21" t="s">
        <v>18</v>
      </c>
      <c r="C100" s="46">
        <f aca="true" t="shared" si="3" ref="C100:D102">C101</f>
        <v>4209000</v>
      </c>
      <c r="D100" s="46">
        <f t="shared" si="3"/>
        <v>32416718</v>
      </c>
      <c r="E100" s="157">
        <f t="shared" si="1"/>
        <v>770.176241387503</v>
      </c>
      <c r="F100" s="84"/>
    </row>
    <row r="101" spans="1:6" s="85" customFormat="1" ht="13.5" customHeight="1">
      <c r="A101" s="183">
        <v>54</v>
      </c>
      <c r="B101" s="14" t="s">
        <v>88</v>
      </c>
      <c r="C101" s="46">
        <f t="shared" si="3"/>
        <v>4209000</v>
      </c>
      <c r="D101" s="46">
        <f t="shared" si="3"/>
        <v>32416718</v>
      </c>
      <c r="E101" s="158">
        <f t="shared" si="1"/>
        <v>770.176241387503</v>
      </c>
      <c r="F101" s="84"/>
    </row>
    <row r="102" spans="1:6" s="85" customFormat="1" ht="24.75" customHeight="1">
      <c r="A102" s="161">
        <v>544</v>
      </c>
      <c r="B102" s="166" t="s">
        <v>89</v>
      </c>
      <c r="C102" s="46">
        <v>4209000</v>
      </c>
      <c r="D102" s="46">
        <f t="shared" si="3"/>
        <v>32416718</v>
      </c>
      <c r="E102" s="158">
        <f t="shared" si="1"/>
        <v>770.176241387503</v>
      </c>
      <c r="F102" s="84"/>
    </row>
    <row r="103" spans="1:6" ht="24.75" customHeight="1">
      <c r="A103" s="162">
        <v>5446</v>
      </c>
      <c r="B103" s="4" t="s">
        <v>99</v>
      </c>
      <c r="C103" s="163">
        <v>21427240</v>
      </c>
      <c r="D103" s="45">
        <v>32416718</v>
      </c>
      <c r="E103" s="164">
        <f t="shared" si="1"/>
        <v>151.28741732486313</v>
      </c>
      <c r="F103" s="84"/>
    </row>
    <row r="104" spans="1:6" ht="12" customHeight="1">
      <c r="A104" s="34"/>
      <c r="B104" s="185"/>
      <c r="C104" s="4"/>
      <c r="D104" s="4"/>
      <c r="F104" s="84"/>
    </row>
    <row r="105" spans="1:6" ht="13.5" customHeight="1">
      <c r="A105" s="183">
        <v>103</v>
      </c>
      <c r="B105" s="166" t="s">
        <v>78</v>
      </c>
      <c r="C105" s="46">
        <f>C107</f>
        <v>860000</v>
      </c>
      <c r="D105" s="46">
        <f>D107</f>
        <v>855621</v>
      </c>
      <c r="E105" s="158">
        <f t="shared" si="1"/>
        <v>99.49081395348838</v>
      </c>
      <c r="F105" s="84"/>
    </row>
    <row r="106" spans="1:6" ht="12" customHeight="1">
      <c r="A106" s="33"/>
      <c r="B106" s="166"/>
      <c r="C106" s="46"/>
      <c r="D106" s="46"/>
      <c r="E106" s="158"/>
      <c r="F106" s="84"/>
    </row>
    <row r="107" spans="1:6" ht="13.5" customHeight="1">
      <c r="A107" s="184" t="s">
        <v>84</v>
      </c>
      <c r="B107" s="166" t="s">
        <v>78</v>
      </c>
      <c r="C107" s="46">
        <f>C108</f>
        <v>860000</v>
      </c>
      <c r="D107" s="46">
        <f>D108</f>
        <v>855621</v>
      </c>
      <c r="E107" s="158">
        <f t="shared" si="1"/>
        <v>99.49081395348838</v>
      </c>
      <c r="F107" s="84"/>
    </row>
    <row r="108" spans="1:6" s="85" customFormat="1" ht="13.5" customHeight="1" hidden="1">
      <c r="A108" s="184">
        <v>5</v>
      </c>
      <c r="B108" s="21" t="s">
        <v>18</v>
      </c>
      <c r="C108" s="46">
        <f>C109</f>
        <v>860000</v>
      </c>
      <c r="D108" s="46">
        <f>D109</f>
        <v>855621</v>
      </c>
      <c r="E108" s="158">
        <f t="shared" si="1"/>
        <v>99.49081395348838</v>
      </c>
      <c r="F108" s="84"/>
    </row>
    <row r="109" spans="1:6" s="85" customFormat="1" ht="13.5" customHeight="1">
      <c r="A109" s="183">
        <v>51</v>
      </c>
      <c r="B109" s="166" t="s">
        <v>77</v>
      </c>
      <c r="C109" s="154">
        <f>SUM(C110)</f>
        <v>860000</v>
      </c>
      <c r="D109" s="46">
        <f>SUM(D111)</f>
        <v>855621</v>
      </c>
      <c r="E109" s="158">
        <f t="shared" si="1"/>
        <v>99.49081395348838</v>
      </c>
      <c r="F109" s="84"/>
    </row>
    <row r="110" spans="1:6" s="85" customFormat="1" ht="13.5" customHeight="1">
      <c r="A110" s="183">
        <v>518</v>
      </c>
      <c r="B110" s="16" t="s">
        <v>180</v>
      </c>
      <c r="C110" s="46">
        <v>860000</v>
      </c>
      <c r="D110" s="46">
        <f>SUM(D111)</f>
        <v>855621</v>
      </c>
      <c r="E110" s="158">
        <f t="shared" si="1"/>
        <v>99.49081395348838</v>
      </c>
      <c r="F110" s="84"/>
    </row>
    <row r="111" spans="1:6" ht="25.5" customHeight="1">
      <c r="A111" s="160">
        <v>5181</v>
      </c>
      <c r="B111" s="4" t="s">
        <v>181</v>
      </c>
      <c r="C111" s="163"/>
      <c r="D111" s="45">
        <v>855621</v>
      </c>
      <c r="E111" s="174" t="e">
        <f>D111/C111*100</f>
        <v>#DIV/0!</v>
      </c>
      <c r="F111" s="86"/>
    </row>
    <row r="112" spans="1:5" ht="12.75">
      <c r="A112" s="41"/>
      <c r="B112" s="166"/>
      <c r="E112" s="173"/>
    </row>
    <row r="113" spans="1:5" ht="12.75" hidden="1">
      <c r="A113" s="41">
        <v>104</v>
      </c>
      <c r="B113" s="184" t="s">
        <v>139</v>
      </c>
      <c r="C113" s="154">
        <f>C115</f>
        <v>0</v>
      </c>
      <c r="D113" s="154">
        <f>D115</f>
        <v>0</v>
      </c>
      <c r="E113" s="158" t="e">
        <f aca="true" t="shared" si="4" ref="E113:E118">D113/C113*100</f>
        <v>#DIV/0!</v>
      </c>
    </row>
    <row r="114" spans="1:5" ht="12.75" hidden="1">
      <c r="A114" s="34"/>
      <c r="B114" s="185"/>
      <c r="C114" s="148"/>
      <c r="E114" s="158"/>
    </row>
    <row r="115" spans="1:5" ht="12.75" hidden="1">
      <c r="A115" s="184" t="s">
        <v>140</v>
      </c>
      <c r="B115" s="184" t="s">
        <v>139</v>
      </c>
      <c r="C115" s="154">
        <f aca="true" t="shared" si="5" ref="C115:D118">SUM(C116)</f>
        <v>0</v>
      </c>
      <c r="D115" s="154">
        <f t="shared" si="5"/>
        <v>0</v>
      </c>
      <c r="E115" s="158" t="e">
        <f t="shared" si="4"/>
        <v>#DIV/0!</v>
      </c>
    </row>
    <row r="116" spans="1:5" ht="25.5" hidden="1">
      <c r="A116" s="183">
        <v>5</v>
      </c>
      <c r="B116" s="184" t="s">
        <v>18</v>
      </c>
      <c r="C116" s="154">
        <f t="shared" si="5"/>
        <v>0</v>
      </c>
      <c r="D116" s="154">
        <f t="shared" si="5"/>
        <v>0</v>
      </c>
      <c r="E116" s="158" t="e">
        <f t="shared" si="4"/>
        <v>#DIV/0!</v>
      </c>
    </row>
    <row r="117" spans="1:5" ht="12.75" hidden="1">
      <c r="A117" s="166">
        <v>53</v>
      </c>
      <c r="B117" s="166" t="s">
        <v>138</v>
      </c>
      <c r="C117" s="154">
        <f t="shared" si="5"/>
        <v>0</v>
      </c>
      <c r="D117" s="154">
        <f t="shared" si="5"/>
        <v>0</v>
      </c>
      <c r="E117" s="158" t="e">
        <f t="shared" si="4"/>
        <v>#DIV/0!</v>
      </c>
    </row>
    <row r="118" spans="1:5" ht="25.5" hidden="1">
      <c r="A118" s="151">
        <v>532</v>
      </c>
      <c r="B118" s="166" t="s">
        <v>129</v>
      </c>
      <c r="C118" s="154">
        <v>0</v>
      </c>
      <c r="D118" s="154">
        <f t="shared" si="5"/>
        <v>0</v>
      </c>
      <c r="E118" s="158" t="e">
        <f t="shared" si="4"/>
        <v>#DIV/0!</v>
      </c>
    </row>
    <row r="119" spans="1:5" ht="12.75" customHeight="1" hidden="1">
      <c r="A119" s="185">
        <v>5321</v>
      </c>
      <c r="B119" s="150" t="s">
        <v>129</v>
      </c>
      <c r="C119" s="165">
        <v>42993002</v>
      </c>
      <c r="D119" s="148">
        <v>0</v>
      </c>
      <c r="E119" s="164">
        <f>D119/C119*100</f>
        <v>0</v>
      </c>
    </row>
    <row r="120" spans="1:2" ht="12.75">
      <c r="A120" s="34"/>
      <c r="B120" s="150"/>
    </row>
    <row r="121" spans="1:2" ht="12.75">
      <c r="A121" s="34"/>
      <c r="B121" s="185"/>
    </row>
    <row r="122" spans="1:2" ht="12.75">
      <c r="A122" s="34"/>
      <c r="B122" s="185"/>
    </row>
    <row r="124" spans="1:2" ht="12.75">
      <c r="A124" s="41"/>
      <c r="B124" s="166"/>
    </row>
    <row r="125" spans="1:2" ht="12.75">
      <c r="A125" s="34"/>
      <c r="B125" s="150"/>
    </row>
    <row r="126" spans="1:2" ht="12.75">
      <c r="A126" s="97"/>
      <c r="B126" s="187"/>
    </row>
    <row r="127" spans="1:2" ht="12.75">
      <c r="A127" s="41"/>
      <c r="B127" s="166"/>
    </row>
    <row r="128" spans="1:2" ht="12.75">
      <c r="A128" s="34"/>
      <c r="B128" s="150"/>
    </row>
    <row r="130" spans="1:2" ht="12.75">
      <c r="A130" s="33"/>
      <c r="B130" s="184"/>
    </row>
    <row r="131" spans="1:2" ht="12.75">
      <c r="A131" s="34"/>
      <c r="B131" s="185"/>
    </row>
    <row r="132" spans="1:2" ht="12.75">
      <c r="A132" s="77"/>
      <c r="B132" s="150"/>
    </row>
    <row r="134" spans="1:2" ht="12.75">
      <c r="A134" s="33"/>
      <c r="B134" s="187"/>
    </row>
    <row r="135" spans="1:2" ht="12.75">
      <c r="A135" s="77"/>
      <c r="B135" s="150"/>
    </row>
    <row r="136" spans="1:2" ht="12.75">
      <c r="A136" s="98"/>
      <c r="B136" s="188"/>
    </row>
    <row r="138" spans="1:2" ht="12.75">
      <c r="A138" s="99"/>
      <c r="B138" s="189"/>
    </row>
    <row r="140" spans="1:2" ht="12.75">
      <c r="A140" s="97"/>
      <c r="B140" s="187"/>
    </row>
    <row r="142" spans="1:2" ht="12.75">
      <c r="A142" s="97"/>
      <c r="B142" s="187"/>
    </row>
    <row r="144" spans="1:2" ht="12.75">
      <c r="A144" s="98"/>
      <c r="B144" s="188"/>
    </row>
    <row r="146" spans="1:2" ht="12.75">
      <c r="A146" s="99"/>
      <c r="B146" s="189"/>
    </row>
    <row r="148" spans="1:2" ht="12.75">
      <c r="A148" s="97"/>
      <c r="B148" s="187"/>
    </row>
    <row r="150" spans="1:2" ht="12.75">
      <c r="A150" s="97"/>
      <c r="B150" s="187"/>
    </row>
    <row r="152" spans="1:2" ht="12.75">
      <c r="A152" s="98"/>
      <c r="B152" s="188"/>
    </row>
    <row r="154" spans="1:2" ht="12.75">
      <c r="A154" s="99"/>
      <c r="B154" s="189"/>
    </row>
    <row r="155" spans="1:2" ht="12.75">
      <c r="A155" s="99"/>
      <c r="B155" s="189"/>
    </row>
    <row r="157" spans="1:2" ht="12.75">
      <c r="A157" s="97"/>
      <c r="B157" s="187"/>
    </row>
    <row r="159" spans="1:2" ht="12.75">
      <c r="A159" s="97"/>
      <c r="B159" s="187"/>
    </row>
    <row r="161" spans="1:2" ht="12.75">
      <c r="A161" s="97"/>
      <c r="B161" s="187"/>
    </row>
    <row r="163" spans="1:2" ht="12.75">
      <c r="A163" s="97"/>
      <c r="B163" s="187"/>
    </row>
    <row r="166" spans="1:2" ht="12.75">
      <c r="A166" s="100"/>
      <c r="B166" s="187"/>
    </row>
    <row r="168" spans="1:2" ht="12.75">
      <c r="A168" s="100"/>
      <c r="B168" s="187"/>
    </row>
    <row r="170" spans="1:2" ht="12.75">
      <c r="A170" s="100"/>
      <c r="B170" s="188"/>
    </row>
    <row r="171" spans="1:2" ht="12.75">
      <c r="A171" s="99"/>
      <c r="B171" s="189"/>
    </row>
    <row r="173" spans="1:2" ht="12.75">
      <c r="A173" s="97"/>
      <c r="B173" s="187"/>
    </row>
    <row r="175" spans="1:2" ht="12.75">
      <c r="A175" s="97"/>
      <c r="B175" s="187"/>
    </row>
    <row r="177" spans="1:2" ht="12.75">
      <c r="A177" s="97"/>
      <c r="B177" s="187"/>
    </row>
    <row r="180" spans="1:2" ht="12.75">
      <c r="A180" s="100"/>
      <c r="B180" s="187"/>
    </row>
    <row r="182" spans="1:2" ht="12.75">
      <c r="A182" s="100"/>
      <c r="B182" s="187"/>
    </row>
    <row r="184" spans="1:2" ht="12.75">
      <c r="A184" s="98"/>
      <c r="B184" s="188"/>
    </row>
    <row r="185" spans="1:2" ht="12.75">
      <c r="A185" s="99"/>
      <c r="B185" s="189"/>
    </row>
    <row r="187" spans="1:2" ht="12.75">
      <c r="A187" s="97"/>
      <c r="B187" s="187"/>
    </row>
    <row r="189" spans="1:2" ht="12.75">
      <c r="A189" s="97"/>
      <c r="B189" s="187"/>
    </row>
    <row r="191" spans="1:2" ht="12.75">
      <c r="A191" s="97"/>
      <c r="B191" s="187"/>
    </row>
    <row r="193" spans="1:2" ht="12.75">
      <c r="A193" s="100"/>
      <c r="B193" s="187"/>
    </row>
    <row r="195" spans="1:2" ht="12.75">
      <c r="A195" s="100"/>
      <c r="B195" s="188"/>
    </row>
    <row r="196" spans="1:2" ht="12.75">
      <c r="A196" s="99"/>
      <c r="B196" s="189"/>
    </row>
    <row r="198" spans="1:2" ht="12.75">
      <c r="A198" s="97"/>
      <c r="B198" s="187"/>
    </row>
    <row r="200" spans="1:2" ht="12.75">
      <c r="A200" s="97"/>
      <c r="B200" s="187"/>
    </row>
    <row r="202" spans="1:2" ht="12.75">
      <c r="A202" s="97"/>
      <c r="B202" s="187"/>
    </row>
    <row r="205" spans="1:2" ht="12.75">
      <c r="A205" s="100"/>
      <c r="B205" s="187"/>
    </row>
    <row r="207" spans="1:2" ht="12.75">
      <c r="A207" s="100"/>
      <c r="B207" s="187"/>
    </row>
    <row r="209" spans="1:2" ht="12.75">
      <c r="A209" s="100"/>
      <c r="B209" s="190"/>
    </row>
    <row r="210" spans="1:2" ht="12.75">
      <c r="A210" s="102"/>
      <c r="B210" s="189"/>
    </row>
    <row r="212" spans="1:2" ht="12.75">
      <c r="A212" s="97"/>
      <c r="B212" s="187"/>
    </row>
    <row r="214" spans="1:2" ht="12.75">
      <c r="A214" s="97"/>
      <c r="B214" s="187"/>
    </row>
    <row r="216" spans="1:2" ht="12.75">
      <c r="A216" s="97"/>
      <c r="B216" s="187"/>
    </row>
    <row r="219" spans="1:2" ht="12.75">
      <c r="A219" s="100"/>
      <c r="B219" s="187"/>
    </row>
    <row r="221" spans="1:2" ht="12.75">
      <c r="A221" s="100"/>
      <c r="B221" s="187"/>
    </row>
    <row r="223" spans="1:2" ht="12.75">
      <c r="A223" s="100"/>
      <c r="B223" s="188"/>
    </row>
    <row r="224" spans="1:2" ht="12.75">
      <c r="A224" s="99"/>
      <c r="B224" s="189"/>
    </row>
    <row r="226" spans="1:2" ht="12.75">
      <c r="A226" s="97"/>
      <c r="B226" s="187"/>
    </row>
    <row r="228" spans="1:2" ht="12.75">
      <c r="A228" s="100"/>
      <c r="B228" s="188"/>
    </row>
    <row r="229" spans="1:2" ht="12.75">
      <c r="A229" s="99"/>
      <c r="B229" s="189"/>
    </row>
    <row r="231" spans="1:2" ht="12.75">
      <c r="A231" s="97"/>
      <c r="B231" s="187"/>
    </row>
    <row r="233" spans="1:2" ht="12.75">
      <c r="A233" s="97"/>
      <c r="B233" s="187"/>
    </row>
    <row r="235" spans="1:2" ht="12.75">
      <c r="A235" s="97"/>
      <c r="B235" s="187"/>
    </row>
    <row r="238" spans="1:2" ht="12.75">
      <c r="A238" s="100"/>
      <c r="B238" s="187"/>
    </row>
    <row r="240" spans="1:2" ht="12.75">
      <c r="A240" s="100"/>
      <c r="B240" s="187"/>
    </row>
    <row r="242" spans="1:2" ht="12.75">
      <c r="A242" s="98"/>
      <c r="B242" s="188"/>
    </row>
    <row r="243" spans="1:2" ht="12.75">
      <c r="A243" s="99"/>
      <c r="B243" s="189"/>
    </row>
    <row r="245" spans="1:2" ht="12.75">
      <c r="A245" s="97"/>
      <c r="B245" s="187"/>
    </row>
    <row r="247" spans="1:2" ht="12.75">
      <c r="A247" s="97"/>
      <c r="B247" s="187"/>
    </row>
    <row r="249" spans="1:2" ht="12.75">
      <c r="A249" s="98"/>
      <c r="B249" s="188"/>
    </row>
    <row r="250" spans="1:2" ht="12.75">
      <c r="A250" s="99"/>
      <c r="B250" s="189"/>
    </row>
    <row r="252" spans="1:2" ht="12.75">
      <c r="A252" s="97"/>
      <c r="B252" s="187"/>
    </row>
    <row r="254" spans="1:2" ht="12.75">
      <c r="A254" s="97"/>
      <c r="B254" s="187"/>
    </row>
    <row r="256" spans="1:2" ht="12.75">
      <c r="A256" s="98"/>
      <c r="B256" s="188"/>
    </row>
    <row r="257" spans="1:2" ht="12.75">
      <c r="A257" s="99"/>
      <c r="B257" s="189"/>
    </row>
    <row r="258" spans="1:2" ht="12.75">
      <c r="A258" s="102"/>
      <c r="B258" s="189"/>
    </row>
    <row r="260" spans="1:2" ht="12.75">
      <c r="A260" s="97"/>
      <c r="B260" s="187"/>
    </row>
    <row r="262" spans="1:2" ht="12.75">
      <c r="A262" s="97"/>
      <c r="B262" s="187"/>
    </row>
    <row r="264" spans="1:2" ht="12.75">
      <c r="A264" s="98"/>
      <c r="B264" s="188"/>
    </row>
    <row r="265" spans="1:2" ht="12.75">
      <c r="A265" s="99"/>
      <c r="B265" s="189"/>
    </row>
    <row r="266" spans="1:2" ht="12.75">
      <c r="A266" s="99"/>
      <c r="B266" s="189"/>
    </row>
    <row r="267" spans="1:2" ht="12.75">
      <c r="A267" s="99"/>
      <c r="B267" s="189"/>
    </row>
    <row r="268" spans="1:2" ht="12.75">
      <c r="A268" s="99"/>
      <c r="B268" s="189"/>
    </row>
    <row r="269" spans="1:2" ht="12.75">
      <c r="A269" s="99"/>
      <c r="B269" s="189"/>
    </row>
    <row r="270" spans="1:2" ht="12.75">
      <c r="A270" s="99"/>
      <c r="B270" s="189"/>
    </row>
    <row r="271" spans="1:2" ht="12.75">
      <c r="A271" s="99"/>
      <c r="B271" s="189"/>
    </row>
    <row r="273" spans="1:2" ht="12.75">
      <c r="A273" s="97"/>
      <c r="B273" s="187"/>
    </row>
    <row r="275" spans="1:2" ht="12.75">
      <c r="A275" s="97"/>
      <c r="B275" s="187"/>
    </row>
    <row r="277" spans="1:2" ht="12.75">
      <c r="A277" s="98"/>
      <c r="B277" s="188"/>
    </row>
    <row r="278" spans="1:2" ht="12.75">
      <c r="A278" s="99"/>
      <c r="B278" s="189"/>
    </row>
    <row r="279" spans="1:2" ht="12.75">
      <c r="A279" s="99"/>
      <c r="B279" s="189"/>
    </row>
    <row r="281" spans="1:2" ht="12.75">
      <c r="A281" s="97"/>
      <c r="B281" s="187"/>
    </row>
    <row r="283" spans="1:2" ht="12.75">
      <c r="A283" s="97"/>
      <c r="B283" s="187"/>
    </row>
    <row r="285" spans="1:2" ht="12.75">
      <c r="A285" s="98"/>
      <c r="B285" s="188"/>
    </row>
    <row r="286" spans="1:2" ht="12.75">
      <c r="A286" s="99"/>
      <c r="B286" s="189"/>
    </row>
    <row r="287" spans="1:2" ht="12.75">
      <c r="A287" s="99"/>
      <c r="B287" s="189"/>
    </row>
    <row r="289" spans="1:2" ht="12.75">
      <c r="A289" s="97"/>
      <c r="B289" s="187"/>
    </row>
    <row r="291" spans="1:2" ht="12.75">
      <c r="A291" s="97"/>
      <c r="B291" s="187"/>
    </row>
    <row r="293" spans="1:2" ht="12.75">
      <c r="A293" s="98"/>
      <c r="B293" s="188"/>
    </row>
    <row r="294" spans="1:2" ht="12.75">
      <c r="A294" s="99"/>
      <c r="B294" s="189"/>
    </row>
    <row r="296" spans="1:2" ht="12.75">
      <c r="A296" s="97"/>
      <c r="B296" s="187"/>
    </row>
    <row r="298" spans="1:2" ht="12.75">
      <c r="A298" s="97"/>
      <c r="B298" s="187"/>
    </row>
    <row r="300" spans="1:2" ht="12.75">
      <c r="A300" s="98"/>
      <c r="B300" s="188"/>
    </row>
    <row r="301" spans="1:2" ht="12.75">
      <c r="A301" s="99"/>
      <c r="B301" s="189"/>
    </row>
    <row r="302" spans="1:2" ht="12.75">
      <c r="A302" s="99"/>
      <c r="B302" s="189"/>
    </row>
    <row r="304" spans="1:2" ht="12.75">
      <c r="A304" s="97"/>
      <c r="B304" s="187"/>
    </row>
    <row r="306" spans="1:2" ht="12.75">
      <c r="A306" s="97"/>
      <c r="B306" s="187"/>
    </row>
    <row r="308" spans="1:2" ht="12.75">
      <c r="A308" s="98"/>
      <c r="B308" s="188"/>
    </row>
    <row r="309" spans="1:2" ht="12.75">
      <c r="A309" s="99"/>
      <c r="B309" s="189"/>
    </row>
    <row r="311" spans="1:2" ht="12.75">
      <c r="A311" s="97"/>
      <c r="B311" s="187"/>
    </row>
    <row r="313" spans="1:2" ht="12.75">
      <c r="A313" s="97"/>
      <c r="B313" s="187"/>
    </row>
    <row r="315" spans="1:2" ht="12.75">
      <c r="A315" s="98"/>
      <c r="B315" s="188"/>
    </row>
    <row r="316" spans="1:2" ht="12.75">
      <c r="A316" s="99"/>
      <c r="B316" s="189"/>
    </row>
    <row r="317" spans="1:2" ht="12.75">
      <c r="A317" s="99"/>
      <c r="B317" s="189"/>
    </row>
    <row r="319" spans="1:2" ht="12.75">
      <c r="A319" s="97"/>
      <c r="B319" s="187"/>
    </row>
    <row r="321" spans="1:2" ht="12.75">
      <c r="A321" s="97"/>
      <c r="B321" s="187"/>
    </row>
    <row r="323" spans="1:2" ht="12.75">
      <c r="A323" s="98"/>
      <c r="B323" s="188"/>
    </row>
    <row r="324" spans="1:2" ht="12.75">
      <c r="A324" s="99"/>
      <c r="B324" s="189"/>
    </row>
    <row r="326" spans="1:2" ht="12.75">
      <c r="A326" s="97"/>
      <c r="B326" s="187"/>
    </row>
    <row r="328" spans="1:2" ht="12.75">
      <c r="A328" s="97"/>
      <c r="B328" s="187"/>
    </row>
    <row r="330" spans="1:2" ht="12.75">
      <c r="A330" s="98"/>
      <c r="B330" s="188"/>
    </row>
    <row r="331" spans="1:2" ht="12.75">
      <c r="A331" s="99"/>
      <c r="B331" s="189"/>
    </row>
    <row r="333" spans="1:2" ht="12.75">
      <c r="A333" s="97"/>
      <c r="B333" s="187"/>
    </row>
    <row r="335" spans="1:2" ht="12.75">
      <c r="A335" s="97"/>
      <c r="B335" s="187"/>
    </row>
    <row r="337" spans="1:2" ht="12.75">
      <c r="A337" s="98"/>
      <c r="B337" s="188"/>
    </row>
    <row r="338" spans="1:2" ht="12.75">
      <c r="A338" s="99"/>
      <c r="B338" s="189"/>
    </row>
    <row r="340" spans="1:2" ht="12.75">
      <c r="A340" s="97"/>
      <c r="B340" s="187"/>
    </row>
    <row r="342" spans="1:2" ht="12.75">
      <c r="A342" s="97"/>
      <c r="B342" s="187"/>
    </row>
    <row r="344" spans="1:2" ht="12.75">
      <c r="A344" s="98"/>
      <c r="B344" s="188"/>
    </row>
    <row r="345" spans="1:2" ht="12.75">
      <c r="A345" s="99"/>
      <c r="B345" s="189"/>
    </row>
    <row r="347" spans="1:2" ht="12.75">
      <c r="A347" s="97"/>
      <c r="B347" s="187"/>
    </row>
    <row r="349" spans="1:2" ht="12.75">
      <c r="A349" s="97"/>
      <c r="B349" s="187"/>
    </row>
    <row r="351" spans="1:2" ht="12.75">
      <c r="A351" s="98"/>
      <c r="B351" s="188"/>
    </row>
    <row r="352" spans="1:2" ht="12.75">
      <c r="A352" s="99"/>
      <c r="B352" s="189"/>
    </row>
    <row r="354" spans="1:2" ht="12.75">
      <c r="A354" s="97"/>
      <c r="B354" s="187"/>
    </row>
    <row r="356" spans="1:2" ht="12.75">
      <c r="A356" s="97"/>
      <c r="B356" s="187"/>
    </row>
    <row r="358" spans="1:2" ht="12.75">
      <c r="A358" s="98"/>
      <c r="B358" s="188"/>
    </row>
    <row r="359" spans="1:2" ht="12.75">
      <c r="A359" s="99"/>
      <c r="B359" s="189"/>
    </row>
    <row r="361" spans="1:2" ht="12.75">
      <c r="A361" s="97"/>
      <c r="B361" s="187"/>
    </row>
    <row r="363" spans="1:2" ht="12.75">
      <c r="A363" s="97"/>
      <c r="B363" s="187"/>
    </row>
    <row r="365" spans="1:2" ht="12.75">
      <c r="A365" s="98"/>
      <c r="B365" s="188"/>
    </row>
    <row r="366" spans="1:2" ht="12.75">
      <c r="A366" s="99"/>
      <c r="B366" s="189"/>
    </row>
    <row r="368" spans="1:2" ht="12.75">
      <c r="A368" s="97"/>
      <c r="B368" s="187"/>
    </row>
    <row r="370" spans="1:2" ht="12.75">
      <c r="A370" s="97"/>
      <c r="B370" s="187"/>
    </row>
    <row r="372" spans="1:2" ht="12.75">
      <c r="A372" s="98"/>
      <c r="B372" s="188"/>
    </row>
    <row r="373" spans="1:2" ht="12.75">
      <c r="A373" s="99"/>
      <c r="B373" s="189"/>
    </row>
    <row r="374" spans="1:2" ht="12.75">
      <c r="A374" s="99"/>
      <c r="B374" s="189"/>
    </row>
    <row r="375" spans="1:2" ht="12.75">
      <c r="A375" s="97"/>
      <c r="B375" s="187"/>
    </row>
    <row r="377" spans="1:2" ht="12.75">
      <c r="A377" s="97"/>
      <c r="B377" s="187"/>
    </row>
    <row r="379" spans="1:2" ht="12.75">
      <c r="A379" s="98"/>
      <c r="B379" s="188"/>
    </row>
    <row r="380" spans="1:2" ht="12.75">
      <c r="A380" s="99"/>
      <c r="B380" s="189"/>
    </row>
    <row r="381" spans="1:2" ht="12.75">
      <c r="A381" s="99"/>
      <c r="B381" s="189"/>
    </row>
    <row r="383" spans="1:2" ht="12.75">
      <c r="A383" s="97"/>
      <c r="B383" s="187"/>
    </row>
    <row r="385" spans="1:2" ht="12.75">
      <c r="A385" s="97"/>
      <c r="B385" s="187"/>
    </row>
    <row r="387" spans="1:2" ht="12.75">
      <c r="A387" s="98"/>
      <c r="B387" s="188"/>
    </row>
    <row r="388" spans="1:2" ht="12.75">
      <c r="A388" s="99"/>
      <c r="B388" s="189"/>
    </row>
    <row r="390" spans="1:2" ht="12.75">
      <c r="A390" s="97"/>
      <c r="B390" s="187"/>
    </row>
    <row r="392" spans="1:2" ht="12.75">
      <c r="A392" s="97"/>
      <c r="B392" s="187"/>
    </row>
    <row r="394" spans="1:2" ht="12.75">
      <c r="A394" s="98"/>
      <c r="B394" s="188"/>
    </row>
    <row r="395" spans="1:2" ht="12.75">
      <c r="A395" s="99"/>
      <c r="B395" s="189"/>
    </row>
    <row r="397" spans="1:2" ht="12.75">
      <c r="A397" s="97"/>
      <c r="B397" s="187"/>
    </row>
    <row r="399" spans="1:2" ht="12.75">
      <c r="A399" s="97"/>
      <c r="B399" s="187"/>
    </row>
    <row r="401" spans="1:2" ht="12.75">
      <c r="A401" s="98"/>
      <c r="B401" s="188"/>
    </row>
    <row r="402" spans="1:2" ht="12.75">
      <c r="A402" s="99"/>
      <c r="B402" s="189"/>
    </row>
    <row r="404" spans="1:2" ht="12.75">
      <c r="A404" s="97"/>
      <c r="B404" s="187"/>
    </row>
    <row r="406" spans="1:2" ht="12.75">
      <c r="A406" s="97"/>
      <c r="B406" s="187"/>
    </row>
    <row r="408" spans="1:2" ht="12.75">
      <c r="A408" s="98"/>
      <c r="B408" s="188"/>
    </row>
    <row r="409" spans="1:2" ht="12.75">
      <c r="A409" s="99"/>
      <c r="B409" s="189"/>
    </row>
    <row r="411" spans="1:2" ht="12.75">
      <c r="A411" s="97"/>
      <c r="B411" s="187"/>
    </row>
    <row r="413" spans="1:2" ht="12.75">
      <c r="A413" s="97"/>
      <c r="B413" s="187"/>
    </row>
    <row r="415" spans="1:2" ht="12.75">
      <c r="A415" s="98"/>
      <c r="B415" s="188"/>
    </row>
    <row r="416" spans="1:2" ht="12.75">
      <c r="A416" s="99"/>
      <c r="B416" s="189"/>
    </row>
    <row r="418" spans="1:2" ht="12.75">
      <c r="A418" s="97"/>
      <c r="B418" s="187"/>
    </row>
    <row r="420" spans="1:2" ht="12.75">
      <c r="A420" s="97"/>
      <c r="B420" s="187"/>
    </row>
    <row r="422" spans="1:2" ht="12.75">
      <c r="A422" s="98"/>
      <c r="B422" s="188"/>
    </row>
    <row r="423" spans="1:2" ht="12.75">
      <c r="A423" s="99"/>
      <c r="B423" s="189"/>
    </row>
    <row r="425" spans="1:2" ht="12.75">
      <c r="A425" s="97"/>
      <c r="B425" s="187"/>
    </row>
    <row r="427" spans="1:2" ht="12.75">
      <c r="A427" s="97"/>
      <c r="B427" s="187"/>
    </row>
    <row r="429" spans="1:2" ht="12.75">
      <c r="A429" s="98"/>
      <c r="B429" s="188"/>
    </row>
    <row r="430" spans="1:2" ht="12.75">
      <c r="A430" s="99"/>
      <c r="B430" s="189"/>
    </row>
    <row r="432" spans="1:2" ht="12.75">
      <c r="A432" s="97"/>
      <c r="B432" s="187"/>
    </row>
    <row r="434" spans="1:2" ht="12.75">
      <c r="A434" s="97"/>
      <c r="B434" s="187"/>
    </row>
    <row r="436" spans="1:2" ht="12.75">
      <c r="A436" s="98"/>
      <c r="B436" s="188"/>
    </row>
    <row r="437" spans="1:2" ht="12.75">
      <c r="A437" s="99"/>
      <c r="B437" s="189"/>
    </row>
    <row r="439" spans="1:2" ht="12.75">
      <c r="A439" s="97"/>
      <c r="B439" s="187"/>
    </row>
    <row r="441" spans="1:2" ht="12.75">
      <c r="A441" s="97"/>
      <c r="B441" s="187"/>
    </row>
    <row r="442" spans="1:2" ht="12.75">
      <c r="A442" s="97"/>
      <c r="B442" s="187"/>
    </row>
    <row r="443" spans="1:2" ht="12.75">
      <c r="A443" s="103"/>
      <c r="B443" s="190"/>
    </row>
    <row r="444" spans="1:2" ht="12.75">
      <c r="A444" s="99"/>
      <c r="B444" s="189"/>
    </row>
    <row r="446" spans="1:2" ht="12.75">
      <c r="A446" s="97"/>
      <c r="B446" s="191"/>
    </row>
    <row r="448" spans="1:2" ht="12.75">
      <c r="A448" s="97"/>
      <c r="B448" s="191"/>
    </row>
    <row r="450" spans="1:2" ht="12.75">
      <c r="A450" s="98"/>
      <c r="B450" s="188"/>
    </row>
    <row r="451" spans="1:2" ht="12.75">
      <c r="A451" s="99"/>
      <c r="B451" s="189"/>
    </row>
    <row r="453" spans="1:2" ht="12.75">
      <c r="A453" s="97"/>
      <c r="B453" s="187"/>
    </row>
    <row r="455" spans="1:2" ht="12.75">
      <c r="A455" s="97"/>
      <c r="B455" s="187"/>
    </row>
    <row r="457" spans="1:2" ht="12.75">
      <c r="A457" s="98"/>
      <c r="B457" s="188"/>
    </row>
    <row r="458" spans="1:2" ht="12.75">
      <c r="A458" s="99"/>
      <c r="B458" s="189"/>
    </row>
    <row r="460" spans="1:2" ht="12.75">
      <c r="A460" s="97"/>
      <c r="B460" s="187"/>
    </row>
    <row r="462" spans="1:2" ht="12.75">
      <c r="A462" s="97"/>
      <c r="B462" s="187"/>
    </row>
    <row r="464" spans="1:2" ht="12.75">
      <c r="A464" s="98"/>
      <c r="B464" s="188"/>
    </row>
    <row r="465" spans="1:2" ht="12.75">
      <c r="A465" s="99"/>
      <c r="B465" s="189"/>
    </row>
    <row r="467" spans="1:2" ht="12.75">
      <c r="A467" s="97"/>
      <c r="B467" s="187"/>
    </row>
    <row r="469" spans="1:2" ht="12.75">
      <c r="A469" s="97"/>
      <c r="B469" s="187"/>
    </row>
    <row r="471" spans="1:2" ht="12.75">
      <c r="A471" s="98"/>
      <c r="B471" s="188"/>
    </row>
    <row r="472" spans="1:2" ht="12.75">
      <c r="A472" s="99"/>
      <c r="B472" s="189"/>
    </row>
    <row r="474" spans="1:2" ht="12.75">
      <c r="A474" s="97"/>
      <c r="B474" s="187"/>
    </row>
    <row r="476" spans="1:2" ht="12.75">
      <c r="A476" s="97"/>
      <c r="B476" s="187"/>
    </row>
    <row r="478" spans="1:2" ht="12.75">
      <c r="A478" s="97"/>
      <c r="B478" s="187"/>
    </row>
    <row r="480" spans="1:2" ht="12.75">
      <c r="A480" s="97"/>
      <c r="B480" s="187"/>
    </row>
    <row r="483" spans="1:2" ht="12.75">
      <c r="A483" s="100"/>
      <c r="B483" s="187"/>
    </row>
    <row r="485" spans="1:2" ht="12.75">
      <c r="A485" s="100"/>
      <c r="B485" s="187"/>
    </row>
    <row r="487" spans="1:2" ht="12.75">
      <c r="A487" s="100"/>
      <c r="B487" s="188"/>
    </row>
    <row r="488" spans="1:2" ht="12.75">
      <c r="A488" s="99"/>
      <c r="B488" s="189"/>
    </row>
    <row r="490" spans="1:2" ht="12.75">
      <c r="A490" s="97"/>
      <c r="B490" s="187"/>
    </row>
    <row r="492" spans="1:2" ht="12.75">
      <c r="A492" s="100"/>
      <c r="B492" s="188"/>
    </row>
    <row r="493" spans="1:2" ht="12.75">
      <c r="A493" s="99"/>
      <c r="B493" s="189"/>
    </row>
    <row r="495" spans="1:2" ht="12.75">
      <c r="A495" s="97"/>
      <c r="B495" s="187"/>
    </row>
    <row r="497" spans="1:2" ht="12.75">
      <c r="A497" s="97"/>
      <c r="B497" s="187"/>
    </row>
    <row r="499" spans="1:2" ht="12.75">
      <c r="A499" s="97"/>
      <c r="B499" s="187"/>
    </row>
    <row r="502" spans="1:2" ht="12.75">
      <c r="A502" s="100"/>
      <c r="B502" s="187"/>
    </row>
    <row r="504" spans="1:2" ht="12.75">
      <c r="A504" s="104"/>
      <c r="B504" s="191"/>
    </row>
    <row r="506" spans="1:2" ht="12.75">
      <c r="A506" s="104"/>
      <c r="B506" s="190"/>
    </row>
    <row r="507" spans="1:2" ht="12.75">
      <c r="A507" s="102"/>
      <c r="B507" s="189"/>
    </row>
    <row r="508" spans="1:2" ht="12.75">
      <c r="A508" s="99"/>
      <c r="B508" s="189"/>
    </row>
    <row r="509" spans="1:2" ht="12.75">
      <c r="A509" s="97"/>
      <c r="B509" s="187"/>
    </row>
    <row r="510" spans="1:2" ht="12.75">
      <c r="A510" s="99"/>
      <c r="B510" s="189"/>
    </row>
    <row r="511" spans="1:2" ht="12.75">
      <c r="A511" s="104"/>
      <c r="B511" s="190"/>
    </row>
    <row r="512" spans="1:2" ht="12.75">
      <c r="A512" s="102"/>
      <c r="B512" s="192"/>
    </row>
    <row r="513" spans="1:2" ht="12.75">
      <c r="A513" s="102"/>
      <c r="B513" s="192"/>
    </row>
    <row r="514" spans="1:2" ht="12.75">
      <c r="A514" s="97"/>
      <c r="B514" s="187"/>
    </row>
    <row r="516" ht="12.75">
      <c r="A516" s="102"/>
    </row>
    <row r="517" ht="12.75">
      <c r="A517" s="103"/>
    </row>
    <row r="518" spans="1:2" ht="12.75">
      <c r="A518" s="105"/>
      <c r="B518" s="193"/>
    </row>
    <row r="519" ht="12.75">
      <c r="B519" s="20"/>
    </row>
    <row r="520" spans="1:2" ht="12.75">
      <c r="A520" s="97"/>
      <c r="B520" s="191"/>
    </row>
    <row r="521" ht="12.75">
      <c r="A521" s="102"/>
    </row>
    <row r="522" ht="12.75">
      <c r="A522" s="103"/>
    </row>
    <row r="523" spans="1:2" ht="12.75">
      <c r="A523" s="96"/>
      <c r="B523" s="20"/>
    </row>
    <row r="524" spans="1:2" ht="12.75">
      <c r="A524" s="96"/>
      <c r="B524" s="20"/>
    </row>
    <row r="525" spans="1:2" ht="12.75">
      <c r="A525" s="97"/>
      <c r="B525" s="191"/>
    </row>
    <row r="526" ht="12.75">
      <c r="A526" s="102"/>
    </row>
    <row r="527" ht="12.75">
      <c r="A527" s="103"/>
    </row>
    <row r="528" spans="1:2" ht="12.75">
      <c r="A528" s="96"/>
      <c r="B528" s="20"/>
    </row>
    <row r="529" spans="1:2" ht="12.75">
      <c r="A529" s="96"/>
      <c r="B529" s="20"/>
    </row>
    <row r="530" spans="1:2" ht="12.75">
      <c r="A530" s="97"/>
      <c r="B530" s="191"/>
    </row>
    <row r="531" ht="12.75">
      <c r="A531" s="102"/>
    </row>
    <row r="532" ht="12.75">
      <c r="A532" s="103"/>
    </row>
    <row r="533" spans="1:2" ht="12.75">
      <c r="A533" s="96"/>
      <c r="B533" s="20"/>
    </row>
    <row r="534" ht="12.75">
      <c r="A534" s="103"/>
    </row>
    <row r="535" spans="1:2" ht="12.75">
      <c r="A535" s="97"/>
      <c r="B535" s="191"/>
    </row>
    <row r="536" ht="12.75">
      <c r="A536" s="103"/>
    </row>
    <row r="537" ht="12.75">
      <c r="A537" s="103"/>
    </row>
    <row r="538" spans="1:2" ht="12.75">
      <c r="A538" s="96"/>
      <c r="B538" s="20"/>
    </row>
    <row r="539" ht="12.75">
      <c r="A539" s="103"/>
    </row>
    <row r="540" ht="12.75">
      <c r="A540" s="103"/>
    </row>
    <row r="541" spans="1:2" ht="12.75">
      <c r="A541" s="96"/>
      <c r="B541" s="20"/>
    </row>
    <row r="542" ht="12.75">
      <c r="A542" s="103"/>
    </row>
    <row r="543" ht="12.75">
      <c r="A543" s="103"/>
    </row>
    <row r="544" spans="1:2" ht="12.75">
      <c r="A544" s="96"/>
      <c r="B544" s="20"/>
    </row>
    <row r="545" spans="1:2" ht="12.75">
      <c r="A545" s="96"/>
      <c r="B545" s="20"/>
    </row>
    <row r="546" spans="1:2" ht="12.75">
      <c r="A546" s="96"/>
      <c r="B546" s="20"/>
    </row>
    <row r="547" ht="12.75">
      <c r="A547" s="103"/>
    </row>
    <row r="548" ht="12.75">
      <c r="A548" s="103"/>
    </row>
    <row r="549" spans="1:2" ht="12.75">
      <c r="A549" s="96"/>
      <c r="B549" s="19"/>
    </row>
    <row r="550" ht="12.75">
      <c r="A550" s="103"/>
    </row>
    <row r="551" ht="12.75">
      <c r="A551" s="103"/>
    </row>
    <row r="552" spans="1:2" ht="12.75">
      <c r="A552" s="96"/>
      <c r="B552" s="20"/>
    </row>
    <row r="553" ht="12.75">
      <c r="A553" s="103"/>
    </row>
    <row r="554" ht="12.75">
      <c r="A554" s="103"/>
    </row>
    <row r="555" spans="1:2" ht="12.75">
      <c r="A555" s="96"/>
      <c r="B555" s="20"/>
    </row>
    <row r="556" ht="12.75">
      <c r="A556" s="103"/>
    </row>
    <row r="557" ht="12.75">
      <c r="A557" s="103"/>
    </row>
    <row r="558" spans="1:2" ht="12.75">
      <c r="A558" s="96"/>
      <c r="B558" s="20"/>
    </row>
    <row r="559" ht="12.75">
      <c r="A559" s="103"/>
    </row>
    <row r="560" ht="12.75">
      <c r="A560" s="103"/>
    </row>
    <row r="561" spans="1:2" ht="12.75">
      <c r="A561" s="96"/>
      <c r="B561" s="20"/>
    </row>
    <row r="562" ht="12.75">
      <c r="A562" s="103"/>
    </row>
    <row r="563" ht="12.75">
      <c r="A563" s="103"/>
    </row>
    <row r="564" spans="1:2" ht="12.75">
      <c r="A564" s="96"/>
      <c r="B564" s="20"/>
    </row>
    <row r="565" ht="12.75">
      <c r="A565" s="103"/>
    </row>
    <row r="566" ht="12.75">
      <c r="A566" s="103"/>
    </row>
    <row r="567" spans="1:2" ht="12.75">
      <c r="A567" s="96"/>
      <c r="B567" s="20"/>
    </row>
    <row r="568" ht="12.75">
      <c r="A568" s="103"/>
    </row>
    <row r="569" ht="12.75">
      <c r="A569" s="103"/>
    </row>
    <row r="570" spans="1:2" ht="12.75">
      <c r="A570" s="96"/>
      <c r="B570" s="20"/>
    </row>
    <row r="571" ht="12.75">
      <c r="A571" s="103"/>
    </row>
    <row r="572" ht="12.75">
      <c r="A572" s="103"/>
    </row>
    <row r="573" spans="1:2" ht="12.75">
      <c r="A573" s="96"/>
      <c r="B573" s="20"/>
    </row>
    <row r="574" ht="12.75">
      <c r="A574" s="103"/>
    </row>
    <row r="575" ht="12.75">
      <c r="A575" s="103"/>
    </row>
    <row r="576" spans="1:2" ht="12.75">
      <c r="A576" s="96"/>
      <c r="B576" s="20"/>
    </row>
    <row r="577" ht="12.75">
      <c r="B577" s="20"/>
    </row>
    <row r="578" ht="12.75">
      <c r="A578" s="103"/>
    </row>
    <row r="579" spans="1:2" ht="12.75">
      <c r="A579" s="96"/>
      <c r="B579" s="20"/>
    </row>
    <row r="580" spans="1:2" ht="12.75">
      <c r="A580" s="96"/>
      <c r="B580" s="20"/>
    </row>
    <row r="581" ht="12.75">
      <c r="A581" s="103"/>
    </row>
    <row r="582" spans="1:2" ht="12.75">
      <c r="A582" s="96"/>
      <c r="B582" s="20"/>
    </row>
    <row r="583" spans="1:2" ht="12.75">
      <c r="A583" s="96"/>
      <c r="B583" s="20"/>
    </row>
    <row r="584" spans="1:2" ht="12.75">
      <c r="A584" s="97"/>
      <c r="B584" s="191"/>
    </row>
    <row r="585" spans="1:2" ht="12.75">
      <c r="A585" s="96"/>
      <c r="B585" s="20"/>
    </row>
    <row r="586" ht="12.75">
      <c r="A586" s="103"/>
    </row>
    <row r="587" spans="1:2" ht="12.75">
      <c r="A587" s="103"/>
      <c r="B587" s="191"/>
    </row>
    <row r="588" spans="1:2" ht="12.75">
      <c r="A588" s="103"/>
      <c r="B588" s="191"/>
    </row>
    <row r="589" ht="12.75">
      <c r="A589" s="103"/>
    </row>
    <row r="590" spans="1:2" ht="12.75">
      <c r="A590" s="96"/>
      <c r="B590" s="20"/>
    </row>
    <row r="591" spans="1:2" ht="12.75">
      <c r="A591" s="103"/>
      <c r="B591" s="191"/>
    </row>
    <row r="592" ht="12.75">
      <c r="A592" s="103"/>
    </row>
    <row r="593" spans="1:2" ht="12.75">
      <c r="A593" s="96"/>
      <c r="B593" s="20"/>
    </row>
    <row r="594" spans="1:2" ht="12.75">
      <c r="A594" s="103"/>
      <c r="B594" s="191"/>
    </row>
    <row r="595" ht="12.75">
      <c r="A595" s="103"/>
    </row>
    <row r="596" spans="1:2" ht="12.75">
      <c r="A596" s="96"/>
      <c r="B596" s="20"/>
    </row>
    <row r="597" spans="1:2" ht="12.75">
      <c r="A597" s="103"/>
      <c r="B597" s="191"/>
    </row>
    <row r="598" ht="12.75">
      <c r="A598" s="103"/>
    </row>
    <row r="599" spans="1:2" ht="12.75">
      <c r="A599" s="96"/>
      <c r="B599" s="20"/>
    </row>
    <row r="600" ht="12.75">
      <c r="A600" s="103"/>
    </row>
    <row r="601" ht="12.75">
      <c r="A601" s="103"/>
    </row>
    <row r="602" spans="1:2" ht="12.75">
      <c r="A602" s="96"/>
      <c r="B602" s="20"/>
    </row>
    <row r="603" ht="12.75">
      <c r="A603" s="103"/>
    </row>
    <row r="604" ht="12.75">
      <c r="A604" s="103"/>
    </row>
    <row r="605" spans="1:2" ht="12.75">
      <c r="A605" s="96"/>
      <c r="B605" s="20"/>
    </row>
    <row r="606" ht="12.75">
      <c r="A606" s="103"/>
    </row>
    <row r="607" spans="1:2" ht="12.75">
      <c r="A607" s="103"/>
      <c r="B607" s="194"/>
    </row>
    <row r="608" spans="1:2" ht="12.75">
      <c r="A608" s="96"/>
      <c r="B608" s="20"/>
    </row>
    <row r="609" spans="1:2" ht="12.75">
      <c r="A609" s="96"/>
      <c r="B609" s="20"/>
    </row>
    <row r="610" spans="1:2" ht="12.75">
      <c r="A610" s="96"/>
      <c r="B610" s="20"/>
    </row>
    <row r="611" ht="12.75">
      <c r="A611" s="103"/>
    </row>
    <row r="612" ht="12.75">
      <c r="A612" s="103"/>
    </row>
    <row r="613" spans="1:2" ht="12.75">
      <c r="A613" s="96"/>
      <c r="B613" s="20"/>
    </row>
    <row r="614" ht="12.75">
      <c r="A614" s="103"/>
    </row>
    <row r="615" ht="12.75">
      <c r="A615" s="103"/>
    </row>
    <row r="616" spans="1:2" ht="12.75">
      <c r="A616" s="96"/>
      <c r="B616" s="20"/>
    </row>
    <row r="617" spans="1:2" ht="12.75">
      <c r="A617" s="96"/>
      <c r="B617" s="20"/>
    </row>
    <row r="618" spans="1:2" ht="12.75">
      <c r="A618" s="96"/>
      <c r="B618" s="20"/>
    </row>
    <row r="619" spans="1:2" ht="12.75">
      <c r="A619" s="96"/>
      <c r="B619" s="20"/>
    </row>
    <row r="620" spans="1:2" ht="12.75">
      <c r="A620" s="96"/>
      <c r="B620" s="20"/>
    </row>
    <row r="621" spans="1:2" ht="12.75">
      <c r="A621" s="96"/>
      <c r="B621" s="20"/>
    </row>
    <row r="622" ht="12.75">
      <c r="A622" s="103"/>
    </row>
    <row r="623" spans="1:2" ht="12.75">
      <c r="A623" s="103"/>
      <c r="B623" s="20"/>
    </row>
    <row r="624" spans="1:2" ht="12.75">
      <c r="A624" s="101"/>
      <c r="B624" s="20"/>
    </row>
    <row r="625" spans="1:2" ht="12.75">
      <c r="A625" s="96"/>
      <c r="B625" s="20"/>
    </row>
    <row r="626" spans="1:2" ht="12.75">
      <c r="A626" s="96"/>
      <c r="B626" s="20"/>
    </row>
    <row r="627" spans="1:2" ht="12.75">
      <c r="A627" s="96"/>
      <c r="B627" s="20"/>
    </row>
    <row r="628" spans="1:2" ht="12.75">
      <c r="A628" s="96"/>
      <c r="B628" s="20"/>
    </row>
    <row r="629" spans="1:2" ht="12.75">
      <c r="A629" s="96"/>
      <c r="B629" s="20"/>
    </row>
    <row r="630" ht="12.75">
      <c r="A630" s="103"/>
    </row>
    <row r="631" ht="12.75">
      <c r="A631" s="103"/>
    </row>
    <row r="632" spans="1:2" ht="12.75">
      <c r="A632" s="96"/>
      <c r="B632" s="20"/>
    </row>
    <row r="633" ht="12.75">
      <c r="B633" s="20"/>
    </row>
    <row r="634" spans="1:2" ht="12.75">
      <c r="A634" s="103"/>
      <c r="B634" s="20"/>
    </row>
    <row r="635" spans="1:2" ht="12.75">
      <c r="A635" s="96"/>
      <c r="B635" s="20"/>
    </row>
    <row r="636" spans="1:2" ht="12.75">
      <c r="A636" s="96"/>
      <c r="B636" s="20"/>
    </row>
    <row r="637" spans="1:2" ht="12.75">
      <c r="A637" s="103"/>
      <c r="B637" s="20"/>
    </row>
    <row r="638" spans="1:2" ht="12.75">
      <c r="A638" s="96"/>
      <c r="B638" s="20"/>
    </row>
    <row r="639" ht="12.75">
      <c r="B639" s="20"/>
    </row>
    <row r="640" spans="1:2" ht="12.75">
      <c r="A640" s="98"/>
      <c r="B640" s="191"/>
    </row>
    <row r="641" ht="12.75">
      <c r="B641" s="20"/>
    </row>
    <row r="642" spans="1:2" ht="12.75">
      <c r="A642" s="103"/>
      <c r="B642" s="191"/>
    </row>
    <row r="643" ht="12.75">
      <c r="A643" s="103"/>
    </row>
    <row r="644" ht="12.75">
      <c r="A644" s="103"/>
    </row>
    <row r="645" spans="1:2" ht="12.75">
      <c r="A645" s="96"/>
      <c r="B645" s="20"/>
    </row>
    <row r="646" spans="1:2" ht="12.75">
      <c r="A646" s="96"/>
      <c r="B646" s="20"/>
    </row>
    <row r="647" ht="12.75">
      <c r="A647" s="103"/>
    </row>
    <row r="648" ht="12.75">
      <c r="A648" s="103"/>
    </row>
    <row r="649" spans="1:2" ht="12.75">
      <c r="A649" s="96"/>
      <c r="B649" s="20"/>
    </row>
    <row r="650" spans="1:2" ht="12.75">
      <c r="A650" s="96"/>
      <c r="B650" s="20"/>
    </row>
    <row r="651" spans="1:2" ht="12.75">
      <c r="A651" s="96"/>
      <c r="B651" s="20"/>
    </row>
    <row r="652" spans="1:2" ht="12.75">
      <c r="A652" s="96"/>
      <c r="B652" s="20"/>
    </row>
    <row r="653" spans="1:2" ht="12.75">
      <c r="A653" s="96"/>
      <c r="B653" s="20"/>
    </row>
    <row r="654" ht="12.75">
      <c r="A654" s="103"/>
    </row>
    <row r="655" ht="12.75">
      <c r="A655" s="103"/>
    </row>
    <row r="656" spans="1:2" ht="12.75">
      <c r="A656" s="96"/>
      <c r="B656" s="20"/>
    </row>
    <row r="657" spans="1:2" ht="12.75">
      <c r="A657" s="96"/>
      <c r="B657" s="20"/>
    </row>
    <row r="658" spans="1:2" ht="12.75">
      <c r="A658" s="96"/>
      <c r="B658" s="20"/>
    </row>
    <row r="659" spans="1:2" ht="12.75">
      <c r="A659" s="96"/>
      <c r="B659" s="20"/>
    </row>
    <row r="660" spans="1:2" ht="12.75">
      <c r="A660" s="96"/>
      <c r="B660" s="20"/>
    </row>
    <row r="661" spans="1:2" ht="12.75">
      <c r="A661" s="97"/>
      <c r="B661" s="191"/>
    </row>
    <row r="662" spans="1:2" ht="12.75">
      <c r="A662" s="96"/>
      <c r="B662" s="20"/>
    </row>
    <row r="663" spans="1:2" ht="12.75">
      <c r="A663" s="103"/>
      <c r="B663" s="191"/>
    </row>
    <row r="664" ht="12.75">
      <c r="A664" s="103"/>
    </row>
    <row r="665" ht="12.75">
      <c r="A665" s="103"/>
    </row>
    <row r="666" spans="1:2" ht="12.75">
      <c r="A666" s="96"/>
      <c r="B666" s="20"/>
    </row>
    <row r="667" spans="1:2" ht="12.75">
      <c r="A667" s="96"/>
      <c r="B667" s="20"/>
    </row>
    <row r="668" ht="12.75">
      <c r="A668" s="103"/>
    </row>
    <row r="669" spans="1:2" ht="12.75">
      <c r="A669" s="96"/>
      <c r="B669" s="20"/>
    </row>
    <row r="670" ht="12.75">
      <c r="A670" s="103"/>
    </row>
    <row r="671" ht="12.75">
      <c r="A671" s="103"/>
    </row>
    <row r="672" spans="1:2" ht="12.75">
      <c r="A672" s="96"/>
      <c r="B672" s="20"/>
    </row>
    <row r="673" spans="1:2" ht="12.75">
      <c r="A673" s="96"/>
      <c r="B673" s="20"/>
    </row>
    <row r="674" ht="12.75">
      <c r="A674" s="103"/>
    </row>
    <row r="675" ht="12.75">
      <c r="A675" s="103"/>
    </row>
    <row r="676" spans="1:2" ht="12.75">
      <c r="A676" s="96"/>
      <c r="B676" s="20"/>
    </row>
    <row r="677" ht="12.75">
      <c r="A677" s="102"/>
    </row>
    <row r="679" spans="1:2" ht="12.75">
      <c r="A679" s="97"/>
      <c r="B679" s="191"/>
    </row>
    <row r="681" spans="1:2" ht="12.75">
      <c r="A681" s="97"/>
      <c r="B681" s="187"/>
    </row>
    <row r="684" spans="1:2" ht="12.75">
      <c r="A684" s="100"/>
      <c r="B684" s="187"/>
    </row>
    <row r="686" spans="1:2" ht="12.75">
      <c r="A686" s="100"/>
      <c r="B686" s="187"/>
    </row>
    <row r="688" spans="1:2" ht="12.75">
      <c r="A688" s="98"/>
      <c r="B688" s="188"/>
    </row>
    <row r="689" spans="1:2" ht="12.75">
      <c r="A689" s="99"/>
      <c r="B689" s="189"/>
    </row>
    <row r="691" spans="1:2" ht="12.75">
      <c r="A691" s="97"/>
      <c r="B691" s="187"/>
    </row>
    <row r="693" spans="1:2" ht="12.75">
      <c r="A693" s="97"/>
      <c r="B693" s="187"/>
    </row>
    <row r="695" spans="1:2" ht="12.75">
      <c r="A695" s="98"/>
      <c r="B695" s="188"/>
    </row>
    <row r="696" spans="1:2" ht="12.75">
      <c r="A696" s="99"/>
      <c r="B696" s="189"/>
    </row>
    <row r="698" spans="1:2" ht="12.75">
      <c r="A698" s="97"/>
      <c r="B698" s="187"/>
    </row>
    <row r="700" spans="1:2" ht="12.75">
      <c r="A700" s="97"/>
      <c r="B700" s="187"/>
    </row>
    <row r="702" spans="1:2" ht="12.75">
      <c r="A702" s="98"/>
      <c r="B702" s="188"/>
    </row>
    <row r="703" spans="1:2" ht="12.75">
      <c r="A703" s="99"/>
      <c r="B703" s="189"/>
    </row>
    <row r="705" spans="1:2" ht="12.75">
      <c r="A705" s="97"/>
      <c r="B705" s="187"/>
    </row>
    <row r="707" spans="1:2" ht="12.75">
      <c r="A707" s="97"/>
      <c r="B707" s="187"/>
    </row>
    <row r="709" spans="1:2" ht="12.75">
      <c r="A709" s="98"/>
      <c r="B709" s="188"/>
    </row>
    <row r="710" spans="1:2" ht="12.75">
      <c r="A710" s="99"/>
      <c r="B710" s="189"/>
    </row>
    <row r="711" spans="1:2" ht="12.75">
      <c r="A711" s="99"/>
      <c r="B711" s="189"/>
    </row>
    <row r="712" spans="1:2" ht="12.75">
      <c r="A712" s="99"/>
      <c r="B712" s="189"/>
    </row>
    <row r="713" spans="1:2" ht="12.75">
      <c r="A713" s="99"/>
      <c r="B713" s="189"/>
    </row>
    <row r="714" spans="1:2" ht="12.75">
      <c r="A714" s="99"/>
      <c r="B714" s="189"/>
    </row>
    <row r="716" spans="1:2" ht="12.75">
      <c r="A716" s="97"/>
      <c r="B716" s="187"/>
    </row>
    <row r="718" spans="1:2" ht="12.75">
      <c r="A718" s="97"/>
      <c r="B718" s="187"/>
    </row>
    <row r="720" spans="1:2" ht="12.75">
      <c r="A720" s="98"/>
      <c r="B720" s="188"/>
    </row>
    <row r="721" spans="1:2" ht="12.75">
      <c r="A721" s="99"/>
      <c r="B721" s="189"/>
    </row>
    <row r="722" spans="1:2" ht="12.75">
      <c r="A722" s="99"/>
      <c r="B722" s="189"/>
    </row>
    <row r="724" spans="1:2" ht="12.75">
      <c r="A724" s="97"/>
      <c r="B724" s="187"/>
    </row>
    <row r="726" spans="1:2" ht="12.75">
      <c r="A726" s="97"/>
      <c r="B726" s="187"/>
    </row>
    <row r="728" spans="1:2" ht="12.75">
      <c r="A728" s="98"/>
      <c r="B728" s="188"/>
    </row>
    <row r="729" spans="1:2" ht="12.75">
      <c r="A729" s="99"/>
      <c r="B729" s="189"/>
    </row>
    <row r="730" spans="1:2" ht="12.75">
      <c r="A730" s="99"/>
      <c r="B730" s="189"/>
    </row>
    <row r="732" spans="1:2" ht="12.75">
      <c r="A732" s="97"/>
      <c r="B732" s="187"/>
    </row>
    <row r="734" spans="1:2" ht="12.75">
      <c r="A734" s="97"/>
      <c r="B734" s="187"/>
    </row>
    <row r="736" spans="1:2" ht="12.75">
      <c r="A736" s="98"/>
      <c r="B736" s="188"/>
    </row>
    <row r="737" spans="1:2" ht="12.75">
      <c r="A737" s="99"/>
      <c r="B737" s="189"/>
    </row>
    <row r="738" spans="1:2" ht="12.75">
      <c r="A738" s="99"/>
      <c r="B738" s="189"/>
    </row>
    <row r="739" spans="1:2" ht="12.75">
      <c r="A739" s="99"/>
      <c r="B739" s="189"/>
    </row>
    <row r="740" spans="1:2" ht="12.75">
      <c r="A740" s="99"/>
      <c r="B740" s="189"/>
    </row>
    <row r="741" spans="1:2" ht="12.75">
      <c r="A741" s="99"/>
      <c r="B741" s="189"/>
    </row>
    <row r="742" spans="1:2" ht="12.75">
      <c r="A742" s="99"/>
      <c r="B742" s="189"/>
    </row>
    <row r="743" spans="1:2" ht="12.75">
      <c r="A743" s="99"/>
      <c r="B743" s="189"/>
    </row>
    <row r="744" spans="1:2" ht="12.75">
      <c r="A744" s="99"/>
      <c r="B744" s="189"/>
    </row>
    <row r="745" spans="1:2" ht="12.75">
      <c r="A745" s="99"/>
      <c r="B745" s="189"/>
    </row>
    <row r="746" spans="1:2" ht="12.75">
      <c r="A746" s="99"/>
      <c r="B746" s="189"/>
    </row>
    <row r="748" spans="1:2" ht="12.75">
      <c r="A748" s="97"/>
      <c r="B748" s="187"/>
    </row>
    <row r="750" spans="1:2" ht="12.75">
      <c r="A750" s="97"/>
      <c r="B750" s="187"/>
    </row>
    <row r="752" spans="1:2" ht="12.75">
      <c r="A752" s="98"/>
      <c r="B752" s="188"/>
    </row>
    <row r="753" spans="1:2" ht="12.75">
      <c r="A753" s="99"/>
      <c r="B753" s="189"/>
    </row>
    <row r="754" spans="1:2" ht="12.75">
      <c r="A754" s="99"/>
      <c r="B754" s="189"/>
    </row>
    <row r="755" spans="1:2" ht="12.75">
      <c r="A755" s="99"/>
      <c r="B755" s="189"/>
    </row>
    <row r="756" spans="1:2" ht="12.75">
      <c r="A756" s="99"/>
      <c r="B756" s="189"/>
    </row>
    <row r="757" spans="1:2" ht="12.75">
      <c r="A757" s="99"/>
      <c r="B757" s="189"/>
    </row>
    <row r="758" spans="1:2" ht="12.75">
      <c r="A758" s="99"/>
      <c r="B758" s="189"/>
    </row>
    <row r="760" spans="1:2" ht="12.75">
      <c r="A760" s="97"/>
      <c r="B760" s="187"/>
    </row>
    <row r="762" spans="1:2" ht="12.75">
      <c r="A762" s="97"/>
      <c r="B762" s="187"/>
    </row>
    <row r="764" spans="1:2" ht="12.75">
      <c r="A764" s="98"/>
      <c r="B764" s="188"/>
    </row>
    <row r="765" spans="1:2" ht="12.75">
      <c r="A765" s="99"/>
      <c r="B765" s="189"/>
    </row>
    <row r="766" spans="1:2" ht="12.75">
      <c r="A766" s="99"/>
      <c r="B766" s="189"/>
    </row>
    <row r="767" spans="1:2" ht="12.75">
      <c r="A767" s="99"/>
      <c r="B767" s="189"/>
    </row>
    <row r="770" spans="1:2" ht="12.75">
      <c r="A770" s="97"/>
      <c r="B770" s="187"/>
    </row>
    <row r="772" spans="1:2" ht="12.75">
      <c r="A772" s="97"/>
      <c r="B772" s="187"/>
    </row>
    <row r="774" spans="1:2" ht="12.75">
      <c r="A774" s="98"/>
      <c r="B774" s="188"/>
    </row>
    <row r="775" spans="1:2" ht="12.75">
      <c r="A775" s="99"/>
      <c r="B775" s="189"/>
    </row>
    <row r="777" spans="1:2" ht="12.75">
      <c r="A777" s="97"/>
      <c r="B777" s="187"/>
    </row>
    <row r="779" spans="1:2" ht="12.75">
      <c r="A779" s="97"/>
      <c r="B779" s="187"/>
    </row>
    <row r="781" spans="1:2" ht="12.75">
      <c r="A781" s="98"/>
      <c r="B781" s="188"/>
    </row>
    <row r="782" spans="1:2" ht="12.75">
      <c r="A782" s="99"/>
      <c r="B782" s="189"/>
    </row>
    <row r="783" spans="1:2" ht="12.75">
      <c r="A783" s="99"/>
      <c r="B783" s="189"/>
    </row>
    <row r="785" spans="1:2" ht="12.75">
      <c r="A785" s="97"/>
      <c r="B785" s="187"/>
    </row>
    <row r="787" spans="1:2" ht="12.75">
      <c r="A787" s="97"/>
      <c r="B787" s="187"/>
    </row>
    <row r="789" spans="1:2" ht="12.75">
      <c r="A789" s="98"/>
      <c r="B789" s="188"/>
    </row>
    <row r="790" spans="1:2" ht="12.75">
      <c r="A790" s="99"/>
      <c r="B790" s="189"/>
    </row>
    <row r="791" spans="1:2" ht="12.75">
      <c r="A791" s="99"/>
      <c r="B791" s="189"/>
    </row>
    <row r="792" spans="1:2" ht="12.75">
      <c r="A792" s="99"/>
      <c r="B792" s="189"/>
    </row>
    <row r="793" spans="1:2" ht="12.75">
      <c r="A793" s="99"/>
      <c r="B793" s="189"/>
    </row>
    <row r="794" spans="1:2" ht="12.75">
      <c r="A794" s="99"/>
      <c r="B794" s="189"/>
    </row>
    <row r="795" spans="1:2" ht="12.75">
      <c r="A795" s="99"/>
      <c r="B795" s="189"/>
    </row>
    <row r="796" spans="1:2" ht="12.75">
      <c r="A796" s="99"/>
      <c r="B796" s="189"/>
    </row>
    <row r="797" spans="1:2" ht="12.75">
      <c r="A797" s="99"/>
      <c r="B797" s="189"/>
    </row>
    <row r="798" spans="1:2" ht="12.75">
      <c r="A798" s="99"/>
      <c r="B798" s="189"/>
    </row>
    <row r="799" spans="1:2" ht="12.75">
      <c r="A799" s="99"/>
      <c r="B799" s="189"/>
    </row>
    <row r="800" spans="1:2" ht="12.75">
      <c r="A800" s="99"/>
      <c r="B800" s="189"/>
    </row>
    <row r="803" spans="1:2" ht="12.75">
      <c r="A803" s="97"/>
      <c r="B803" s="187"/>
    </row>
    <row r="805" spans="1:2" ht="12.75">
      <c r="A805" s="97"/>
      <c r="B805" s="187"/>
    </row>
  </sheetData>
  <sheetProtection/>
  <mergeCells count="3">
    <mergeCell ref="A1:E1"/>
    <mergeCell ref="A3:B3"/>
    <mergeCell ref="A2:B2"/>
  </mergeCells>
  <printOptions horizontalCentered="1"/>
  <pageMargins left="0.1968503937007874" right="0.1968503937007874" top="0.4330708661417323" bottom="0.4330708661417323" header="0.31496062992125984" footer="0.31496062992125984"/>
  <pageSetup firstPageNumber="585" useFirstPageNumber="1" horizontalDpi="600" verticalDpi="600" orientation="portrait" paperSize="9" scale="85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Krajinović</dc:creator>
  <cp:keywords/>
  <dc:description/>
  <cp:lastModifiedBy>mfkor</cp:lastModifiedBy>
  <cp:lastPrinted>2017-05-22T08:46:47Z</cp:lastPrinted>
  <dcterms:created xsi:type="dcterms:W3CDTF">2001-11-29T15:00:47Z</dcterms:created>
  <dcterms:modified xsi:type="dcterms:W3CDTF">2017-05-22T08:46:49Z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6CERP-Izvršenje financijskog plana za 2016. godinu.xls</vt:lpwstr>
  </property>
</Properties>
</file>