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38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'bilanca'!$A$1:$J$24</definedName>
    <definedName name="_xlnm.Print_Area" localSheetId="4">'posebni dio'!$A$1:$G$207</definedName>
    <definedName name="_xlnm.Print_Area" localSheetId="1">'prihodi'!$A$1:$J$40</definedName>
    <definedName name="_xlnm.Print_Area" localSheetId="3">'račun financiranja'!$A$1:$J$41</definedName>
    <definedName name="_xlnm.Print_Area" localSheetId="2">'rashodi-opći dio'!$A$1:$J$89</definedName>
  </definedNames>
  <calcPr fullCalcOnLoad="1"/>
</workbook>
</file>

<file path=xl/sharedStrings.xml><?xml version="1.0" encoding="utf-8"?>
<sst xmlns="http://schemas.openxmlformats.org/spreadsheetml/2006/main" count="437" uniqueCount="228">
  <si>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</si>
  <si>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</si>
  <si>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</si>
  <si>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</si>
  <si>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</si>
  <si>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</si>
  <si>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</si>
  <si>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</si>
  <si>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</si>
  <si>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</si>
  <si>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</si>
  <si>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</si>
  <si>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</si>
  <si>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</si>
  <si>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</si>
  <si>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</si>
  <si>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Građevinski objekti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</si>
  <si>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</si>
  <si>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</si>
  <si>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</si>
  <si>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</si>
  <si>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</si>
  <si>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</si>
  <si>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</si>
  <si>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</si>
  <si>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</si>
  <si>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</si>
  <si>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</si>
  <si>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</si>
  <si>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</si>
  <si>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</si>
  <si>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</si>
  <si>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</si>
  <si>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</si>
  <si>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</si>
  <si>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</si>
  <si>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</si>
  <si>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</si>
  <si>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</si>
  <si>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</si>
  <si>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</si>
  <si>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</si>
  <si>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</si>
  <si>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</si>
  <si>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</si>
  <si>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</si>
  <si>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</si>
  <si>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</si>
  <si>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</si>
  <si>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</si>
  <si>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</si>
  <si>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</si>
  <si>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Zdravstvene i veterinarske usluge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</si>
  <si>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</si>
  <si>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</si>
  <si>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</si>
  <si>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</si>
  <si>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</si>
  <si>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</si>
  <si>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</si>
  <si>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</si>
  <si>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RASHODI ZA NABAVU NEFINANCIJSKE IMOVINE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</si>
  <si>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</si>
  <si>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</si>
  <si>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</si>
  <si>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</si>
  <si>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</si>
  <si>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</si>
  <si>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</si>
  <si>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</si>
  <si>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</si>
  <si>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</si>
  <si>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</si>
  <si>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</si>
  <si>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SERVISIRANJE UNUTARNJEG DUGA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</si>
  <si>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</si>
  <si>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</si>
  <si>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</si>
  <si>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</si>
  <si>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</si>
  <si>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</si>
  <si>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</si>
  <si>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</si>
  <si>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</si>
  <si>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</si>
  <si>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A1001</t>
  </si>
  <si>
    <t>Primljene otplate (povrati) glavnice danih zajmova</t>
  </si>
  <si>
    <t>Izdaci za dane zajmove</t>
  </si>
  <si>
    <t>Izdaci za dionice i udjele u glavnici</t>
  </si>
  <si>
    <t>Dionice i udjeli u glavnici trgovačkih društava izvan javnog sektora</t>
  </si>
  <si>
    <t>DANI ZAJMOVI</t>
  </si>
  <si>
    <t>Komunikacijska oprema</t>
  </si>
  <si>
    <t>Uređaji, strojevi i oprema za ostale namjene</t>
  </si>
  <si>
    <t>Primici od zaduživanja</t>
  </si>
  <si>
    <t>Prihodi od prodaje neproizvedene imovine</t>
  </si>
  <si>
    <t>Prihodi od materijalne imovine - prirodnih bogatstva</t>
  </si>
  <si>
    <t>Zemljište</t>
  </si>
  <si>
    <t>Ostali nespomenuti financijski rashodi</t>
  </si>
  <si>
    <t>05</t>
  </si>
  <si>
    <t>A1003</t>
  </si>
  <si>
    <t>A1004</t>
  </si>
  <si>
    <t>DIONICE I UDJELI U GLAVNICI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</si>
  <si>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</si>
  <si>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</si>
  <si>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</si>
  <si>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</si>
  <si>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</si>
  <si>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</si>
  <si>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</si>
  <si>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</si>
  <si>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</si>
  <si>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od kamata na dane zajmove trgovačkim društvima i obrtnicima izvan  javnog sektora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</si>
  <si>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</si>
  <si>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</si>
  <si>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</si>
  <si>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</si>
  <si>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Izdaci za dane zajmove trgovačkim društvima i obrtnicima izvan javnog sektora</t>
  </si>
  <si>
    <t>Dani zajmovi tuzemnim trgovačkim društvima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</si>
  <si>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</si>
  <si>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</si>
  <si>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Primici (povrati) glavnice zajmova danih trgovačkim društvima, obrtnicima izvan javnog sektora</t>
  </si>
  <si>
    <t>Povrat zajmova danih tuzemnim trgovačkim društvima izvan javnog sektora</t>
  </si>
  <si>
    <t xml:space="preserve">Prihodi od zateznih kamata </t>
  </si>
  <si>
    <t>Stambeni objekti</t>
  </si>
  <si>
    <t>Plaće za prekovremeni rad</t>
  </si>
  <si>
    <t>Usluge promidžbe i informiranja</t>
  </si>
  <si>
    <t>Pristojbe i naknade</t>
  </si>
  <si>
    <t>Naknade građanima i kućanstvima na temelju osiguranja i druge naknade</t>
  </si>
  <si>
    <t>Naknade građanima i kućanstvima u novcu</t>
  </si>
  <si>
    <t>Ostali rashodi</t>
  </si>
  <si>
    <t>Kazne, penali i naknade štete</t>
  </si>
  <si>
    <t>Oprema za održavanje i zaštitu</t>
  </si>
  <si>
    <t>Nematerijalna proizvedena imovina</t>
  </si>
  <si>
    <t>Ulaganja u računalne programe</t>
  </si>
  <si>
    <t>Rashodi za dodatna ulaganja na nefin. imovini</t>
  </si>
  <si>
    <t>Dodatna ulaganja na građevinskim objektima</t>
  </si>
  <si>
    <t>Ostale naknade troškova zaposlenima</t>
  </si>
  <si>
    <t>Naknade troškova osobama izvan radnog odnosa</t>
  </si>
  <si>
    <t>Ostale naknade građanima i kućanstvima iz proračuna</t>
  </si>
  <si>
    <t>Rashodi za nabavu nefinancijske imovine</t>
  </si>
  <si>
    <t>Rashodi za nabavu neproizvedene dugotrajne imovine</t>
  </si>
  <si>
    <t>Licence</t>
  </si>
  <si>
    <t>Naknada za korištenje nefinancijske imovine</t>
  </si>
  <si>
    <t>Ceste, željeznice i ostali prometni objekti</t>
  </si>
  <si>
    <t>Rashodi za dodatna ulaganja na nefinancijskoj imovini</t>
  </si>
  <si>
    <t>Nematerijalna imovina</t>
  </si>
  <si>
    <t>A1005</t>
  </si>
  <si>
    <t>ODRŽAVANJE KVALITETE I FUNKCIONALNOSTI OBJEKATA</t>
  </si>
  <si>
    <t>Materijal i dijelovi za tekuće i investIcijsko održavanje</t>
  </si>
  <si>
    <t>A1006</t>
  </si>
  <si>
    <t>IDENTIFIKACIJA I PRILAGOĐAVANJE STATUSA NEKRETNINA</t>
  </si>
  <si>
    <t>A1007</t>
  </si>
  <si>
    <t>RAZVOJ PROCESA EVIDENTIRANJA IMOVINE</t>
  </si>
  <si>
    <t>A1008</t>
  </si>
  <si>
    <t>STAMBENO ZBRINJAVANJE DRŽAVNIH SLUŽBENIKA I NAMJEŠTENIKA</t>
  </si>
  <si>
    <t>RJEŠAVANJE IMOVINSKO PRAVNIH POSLOVA</t>
  </si>
  <si>
    <t>A1009</t>
  </si>
  <si>
    <t>K2001</t>
  </si>
  <si>
    <t>ODRŽAVANJE FUNKCIONALNOSTI INFORMACIJSKOG SUSTAVA</t>
  </si>
  <si>
    <t>K2002</t>
  </si>
  <si>
    <t>USTROJAVANJE URUDŽBENOG ZAPISNIKA</t>
  </si>
  <si>
    <t>Kazne, upravne mjere i ostali prihodi</t>
  </si>
  <si>
    <t>Ostali prihodi</t>
  </si>
  <si>
    <t>Kamate za primljene kredite i zajmove od kreditnih i ostalih financijskih institucija u javnom sektoru</t>
  </si>
  <si>
    <t>Izdaci za dane zajmove trgovačkim društvima u javnom sektoru</t>
  </si>
  <si>
    <t>Dani zajmovi trgovačkim društvima u javnom sektoru</t>
  </si>
  <si>
    <t>Otplata glavnice primljenih kredita i zajmova od kreditnih i ostalih financijskih institucija u javnom sektoru</t>
  </si>
  <si>
    <t>Otplata glavnice primljenih kredita od kreditnih institucija u javnom sektoru</t>
  </si>
  <si>
    <t>Otplata glavnice primljenih kredita od tuzemnih kreditnih institucija u javnom sektoru</t>
  </si>
  <si>
    <t>Dani zajmovi tuzemnim trgovačkim društvima u javnom sektoru</t>
  </si>
  <si>
    <t>Plaće u naravi</t>
  </si>
  <si>
    <t xml:space="preserve">Intelektualne i osobne usluge </t>
  </si>
  <si>
    <t>Inozemne</t>
  </si>
  <si>
    <t>Naknade za rad predstavničkih i izvršnih tijela, povjerenstava i sl</t>
  </si>
  <si>
    <t>Prihodi od upravnih i administrativnih pristojbi, pristojbi po posebnim propisima i nakanada</t>
  </si>
  <si>
    <t>Prihodi po posebnim propisima</t>
  </si>
  <si>
    <t>Ostali nespomenuti prihodi</t>
  </si>
  <si>
    <t>Prihodi od kamata na dane zajmove trgovačkim društvima u javnom sektoru</t>
  </si>
  <si>
    <t>Primljeni krediti od tuzemnih kreditnih financijskih instiucija izvan javnog sektora</t>
  </si>
  <si>
    <t>Izdaci za dionice u glavnici</t>
  </si>
  <si>
    <t>Upravne i administrativne pristojbe</t>
  </si>
  <si>
    <t>Ostale pristojbe i naknade</t>
  </si>
  <si>
    <t>Službena, radna i zaštitna odjeća i obuća</t>
  </si>
  <si>
    <t>Primici (povrati) glavnice zajmova danih trgovačkim društvima u javnom sektoru</t>
  </si>
  <si>
    <t>Povrat zajmova danih tuzemnim trgovačkim društvima u javnom sektoru</t>
  </si>
  <si>
    <t>Dionice i udjeli u glavnici trgovačkih društava u javnom sektoru</t>
  </si>
  <si>
    <t xml:space="preserve"> Usluge promidžbe i informiranja</t>
  </si>
  <si>
    <t>Nematerijalana proizvedena imovina</t>
  </si>
  <si>
    <t>K2003</t>
  </si>
  <si>
    <t>KUPNJA NEKRETNINA ZA POTREBE TIJELA DRŽAVNE UPRAVE ILI DRUGIH KORISNIKA DRŽAVNOG PRORAČUNA</t>
  </si>
  <si>
    <t>Ostali građevinski radovi</t>
  </si>
  <si>
    <t>Ugovorne kazne i ostale naknade štete</t>
  </si>
  <si>
    <t>RASHODI ZA NABAVU NEFINANCISKE IMOVINE</t>
  </si>
  <si>
    <t>Prijevozna sredstva</t>
  </si>
  <si>
    <t>Prijevozna sredstva u cestovnom prometu</t>
  </si>
  <si>
    <t xml:space="preserve">ADMINISTRATIVNO UPRAVLJANJE I OPREMANJE </t>
  </si>
  <si>
    <t>ZAJMOVI OD TUZEMNIH BANAKA I OSTALIH FINANCIJSKIH INSTITUCIJA U JAVNOM SEKTORU I IZVAN JAVNOG SEKTORA</t>
  </si>
  <si>
    <t>CENTAR ZA RESTRUKTUIRANJE I PRODAJU</t>
  </si>
  <si>
    <t>Kamate za primljene zajmove od trgovačkih društava u javnom sektoru</t>
  </si>
  <si>
    <t>Otplata glavnice primljenih zajmova od trgovačkih društava u javnom sektoru</t>
  </si>
  <si>
    <t xml:space="preserve">Primici od prodaje dionica i udjela u glavnici </t>
  </si>
  <si>
    <t>Primici od prodaje dionica i udjela u glavnici kreditnih i otalih financijskih institucija izvan javnog sektora</t>
  </si>
  <si>
    <t>Dionice i udjeli u glavnici tuzemnih kreditnih i ostalih financijskih institucija izvan javnog sektora</t>
  </si>
  <si>
    <t>Primljeni krediti i zajmovi od kreditnih i ostalih financijskih institucija izvan javnog sektora</t>
  </si>
  <si>
    <t>Primljeni krediti od kreditnih financijskih instiucija u javnom sektoru</t>
  </si>
  <si>
    <t>Primljeni zajmovi od trgovačkih društava u javnom sektoru</t>
  </si>
  <si>
    <t>Materijalna imovina - prirodna bogatstva</t>
  </si>
  <si>
    <t>Materijal i dijelovi za tekuće i investicijsko održavanje</t>
  </si>
  <si>
    <t>Kazne i upravne mjere</t>
  </si>
  <si>
    <t>Kazne i druge mjere u kaznenom postupku</t>
  </si>
  <si>
    <t>Troškovi sudskih postupaka</t>
  </si>
  <si>
    <t>Primljeni krediti od kreditnih i ostalih financijskih institucija u javnom sektoru</t>
  </si>
  <si>
    <t>UKUPNI PRIHODI</t>
  </si>
  <si>
    <t>UKUPNI RASHODI</t>
  </si>
  <si>
    <t>PRIJENOS DEPOZITA U SLJEDEĆE RAZDOBLJE</t>
  </si>
  <si>
    <t>IZDACI ZA FINAN. IMOVINU I OTPLATE ZAJMOVA</t>
  </si>
  <si>
    <t>IZVRŠENJE
2014.</t>
  </si>
  <si>
    <t>PLAN
2015.</t>
  </si>
  <si>
    <t>PRIJEDLOG PRORAČUNA ZA 2016.</t>
  </si>
  <si>
    <t>PROJEKCIJA PRORAČUNA ZA 2017.</t>
  </si>
  <si>
    <t>PROJEKCIJA PRORAČUNA ZA 2018.</t>
  </si>
  <si>
    <t>Pods-kupina</t>
  </si>
  <si>
    <t>Izvršenje
2014.</t>
  </si>
  <si>
    <t>Plan
2015.</t>
  </si>
  <si>
    <t>Prijedlog proračuna za 
2016.</t>
  </si>
  <si>
    <t>Projekcija proračuna za
2017.</t>
  </si>
  <si>
    <t>Projekcija proračuna za
2018.</t>
  </si>
  <si>
    <t>FINANCIJSKI PLAN CENTRA ZA RESTRUKTURIRANJE I PRODAJU ZA 2016. I                                                                PROJEKCIJE PLANA ZA 2017. I 2018. GODINU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</si>
</sst>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  <numFmt numFmtId="174" formatCode="yyyy/mm/dd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Bookman Old Style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name val="MS Sans Serif"/>
      <family val="2"/>
    </font>
    <font>
      <sz val="11"/>
      <color indexed="8"/>
      <name val="MS Sans Serif"/>
      <family val="2"/>
    </font>
    <font>
      <sz val="8"/>
      <name val="Bookman Old Style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1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3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 quotePrefix="1">
      <alignment horizontal="left" wrapText="1"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NumberFormat="1" applyFont="1" applyAlignment="1">
      <alignment wrapText="1"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8" fillId="0" borderId="11" xfId="0" applyNumberFormat="1" applyFont="1" applyFill="1" applyBorder="1" applyAlignment="1" applyProtection="1">
      <alignment/>
      <protection/>
    </xf>
    <xf numFmtId="3" fontId="15" fillId="0" borderId="12" xfId="0" applyNumberFormat="1" applyFont="1" applyBorder="1" applyAlignment="1">
      <alignment horizontal="right"/>
    </xf>
    <xf numFmtId="0" fontId="15" fillId="0" borderId="13" xfId="0" applyFont="1" applyBorder="1" applyAlignment="1" quotePrefix="1">
      <alignment horizontal="left"/>
    </xf>
    <xf numFmtId="3" fontId="15" fillId="0" borderId="12" xfId="0" applyNumberFormat="1" applyFont="1" applyFill="1" applyBorder="1" applyAlignment="1" applyProtection="1">
      <alignment horizontal="right" wrapText="1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22" fillId="0" borderId="12" xfId="0" applyFont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 quotePrefix="1">
      <alignment horizontal="center" vertical="center" wrapText="1"/>
    </xf>
    <xf numFmtId="0" fontId="21" fillId="33" borderId="15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15" fillId="33" borderId="11" xfId="0" applyFont="1" applyFill="1" applyBorder="1" applyAlignment="1" quotePrefix="1">
      <alignment horizontal="left" vertical="center" wrapText="1"/>
    </xf>
    <xf numFmtId="0" fontId="15" fillId="33" borderId="11" xfId="0" applyFont="1" applyFill="1" applyBorder="1" applyAlignment="1" quotePrefix="1">
      <alignment horizontal="center" vertical="center" wrapText="1"/>
    </xf>
    <xf numFmtId="0" fontId="15" fillId="33" borderId="11" xfId="0" applyNumberFormat="1" applyFont="1" applyFill="1" applyBorder="1" applyAlignment="1" applyProtection="1" quotePrefix="1">
      <alignment horizontal="center" vertical="center" wrapText="1"/>
      <protection/>
    </xf>
    <xf numFmtId="0" fontId="23" fillId="33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4" fontId="23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3" fontId="26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 quotePrefix="1">
      <alignment horizontal="left" vertical="center"/>
    </xf>
    <xf numFmtId="0" fontId="15" fillId="0" borderId="0" xfId="0" applyFont="1" applyBorder="1" applyAlignment="1" quotePrefix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 applyProtection="1" quotePrefix="1">
      <alignment horizontal="left" wrapText="1"/>
      <protection/>
    </xf>
    <xf numFmtId="3" fontId="23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 quotePrefix="1">
      <alignment horizontal="left" wrapText="1"/>
      <protection/>
    </xf>
    <xf numFmtId="3" fontId="15" fillId="0" borderId="15" xfId="51" applyNumberFormat="1" applyFont="1" applyFill="1" applyBorder="1" applyAlignment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 quotePrefix="1">
      <alignment vertical="center"/>
    </xf>
    <xf numFmtId="0" fontId="15" fillId="0" borderId="0" xfId="0" applyFont="1" applyBorder="1" applyAlignment="1" quotePrefix="1">
      <alignment vertical="center" wrapText="1"/>
    </xf>
    <xf numFmtId="0" fontId="15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vertical="center"/>
    </xf>
    <xf numFmtId="0" fontId="23" fillId="0" borderId="0" xfId="0" applyFont="1" applyBorder="1" applyAlignment="1" quotePrefix="1">
      <alignment vertical="center" wrapText="1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vertical="center"/>
    </xf>
    <xf numFmtId="0" fontId="27" fillId="0" borderId="0" xfId="0" applyFont="1" applyBorder="1" applyAlignment="1" quotePrefix="1">
      <alignment vertical="center" wrapText="1"/>
    </xf>
    <xf numFmtId="0" fontId="28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 applyProtection="1" quotePrefix="1">
      <alignment vertical="center"/>
      <protection/>
    </xf>
    <xf numFmtId="0" fontId="15" fillId="0" borderId="11" xfId="0" applyFont="1" applyBorder="1" applyAlignment="1" quotePrefix="1">
      <alignment vertical="center" wrapText="1"/>
    </xf>
    <xf numFmtId="0" fontId="15" fillId="0" borderId="11" xfId="0" applyNumberFormat="1" applyFont="1" applyFill="1" applyBorder="1" applyAlignment="1" applyProtection="1" quotePrefix="1">
      <alignment vertical="center"/>
      <protection/>
    </xf>
    <xf numFmtId="0" fontId="15" fillId="0" borderId="0" xfId="0" applyFont="1" applyBorder="1" applyAlignment="1">
      <alignment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33" borderId="0" xfId="0" applyNumberFormat="1" applyFont="1" applyFill="1" applyBorder="1" applyAlignment="1" applyProtection="1">
      <alignment vertical="center" wrapText="1"/>
      <protection/>
    </xf>
    <xf numFmtId="0" fontId="15" fillId="0" borderId="15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vertical="center"/>
      <protection/>
    </xf>
    <xf numFmtId="0" fontId="15" fillId="0" borderId="15" xfId="0" applyNumberFormat="1" applyFont="1" applyFill="1" applyBorder="1" applyAlignment="1" applyProtection="1" quotePrefix="1">
      <alignment vertical="center"/>
      <protection/>
    </xf>
    <xf numFmtId="3" fontId="15" fillId="0" borderId="15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3" fontId="24" fillId="0" borderId="0" xfId="0" applyNumberFormat="1" applyFont="1" applyFill="1" applyBorder="1" applyAlignment="1" applyProtection="1">
      <alignment vertical="center" wrapText="1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3" fontId="26" fillId="0" borderId="0" xfId="0" applyNumberFormat="1" applyFont="1" applyFill="1" applyBorder="1" applyAlignment="1" applyProtection="1">
      <alignment vertical="center"/>
      <protection/>
    </xf>
    <xf numFmtId="3" fontId="6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 quotePrefix="1">
      <alignment vertical="center"/>
      <protection/>
    </xf>
    <xf numFmtId="3" fontId="27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 quotePrefix="1">
      <alignment vertical="center"/>
      <protection/>
    </xf>
    <xf numFmtId="3" fontId="23" fillId="0" borderId="0" xfId="0" applyNumberFormat="1" applyFont="1" applyFill="1" applyBorder="1" applyAlignment="1" applyProtection="1" quotePrefix="1">
      <alignment vertical="center" wrapText="1"/>
      <protection/>
    </xf>
    <xf numFmtId="3" fontId="15" fillId="0" borderId="0" xfId="0" applyNumberFormat="1" applyFont="1" applyFill="1" applyBorder="1" applyAlignment="1" applyProtection="1" quotePrefix="1">
      <alignment vertical="center" wrapText="1"/>
      <protection/>
    </xf>
    <xf numFmtId="3" fontId="23" fillId="0" borderId="0" xfId="0" applyNumberFormat="1" applyFont="1" applyFill="1" applyBorder="1" applyAlignment="1" applyProtection="1">
      <alignment vertical="center" wrapText="1"/>
      <protection/>
    </xf>
    <xf numFmtId="3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 quotePrefix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top"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 quotePrefix="1">
      <alignment horizontal="right"/>
    </xf>
    <xf numFmtId="0" fontId="23" fillId="0" borderId="0" xfId="0" applyFont="1" applyBorder="1" applyAlignment="1" quotePrefix="1">
      <alignment horizontal="left"/>
    </xf>
    <xf numFmtId="0" fontId="24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 quotePrefix="1">
      <alignment horizontal="right" vertical="top"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quotePrefix="1">
      <alignment horizontal="right" vertical="top"/>
    </xf>
    <xf numFmtId="0" fontId="17" fillId="0" borderId="0" xfId="52" applyFont="1" applyFill="1" applyBorder="1" applyAlignment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3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top"/>
    </xf>
    <xf numFmtId="0" fontId="15" fillId="0" borderId="0" xfId="0" applyFont="1" applyBorder="1" applyAlignment="1" quotePrefix="1">
      <alignment horizontal="left"/>
    </xf>
    <xf numFmtId="0" fontId="17" fillId="0" borderId="0" xfId="0" applyFont="1" applyBorder="1" applyAlignment="1" quotePrefix="1">
      <alignment horizontal="left" vertical="center" wrapText="1"/>
    </xf>
    <xf numFmtId="0" fontId="24" fillId="0" borderId="0" xfId="53" applyFont="1" applyFill="1" applyBorder="1" applyAlignment="1">
      <alignment horizontal="left" vertical="center" wrapText="1"/>
      <protection/>
    </xf>
    <xf numFmtId="0" fontId="28" fillId="0" borderId="0" xfId="0" applyFont="1" applyBorder="1" applyAlignment="1">
      <alignment horizontal="right"/>
    </xf>
    <xf numFmtId="0" fontId="23" fillId="0" borderId="0" xfId="0" applyNumberFormat="1" applyFont="1" applyFill="1" applyBorder="1" applyAlignment="1" applyProtection="1" quotePrefix="1">
      <alignment horizontal="right"/>
      <protection/>
    </xf>
    <xf numFmtId="0" fontId="24" fillId="0" borderId="0" xfId="0" applyFont="1" applyBorder="1" applyAlignment="1" quotePrefix="1">
      <alignment horizontal="right" vertical="top"/>
    </xf>
    <xf numFmtId="0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right" vertical="top"/>
      <protection/>
    </xf>
    <xf numFmtId="0" fontId="15" fillId="0" borderId="16" xfId="0" applyNumberFormat="1" applyFont="1" applyFill="1" applyBorder="1" applyAlignment="1" applyProtection="1">
      <alignment horizontal="left" vertical="top"/>
      <protection/>
    </xf>
    <xf numFmtId="0" fontId="15" fillId="0" borderId="16" xfId="0" applyNumberFormat="1" applyFont="1" applyFill="1" applyBorder="1" applyAlignment="1" applyProtection="1">
      <alignment horizontal="right" vertical="top"/>
      <protection/>
    </xf>
    <xf numFmtId="0" fontId="15" fillId="0" borderId="16" xfId="0" applyNumberFormat="1" applyFont="1" applyFill="1" applyBorder="1" applyAlignment="1" applyProtection="1">
      <alignment wrapText="1"/>
      <protection/>
    </xf>
    <xf numFmtId="3" fontId="15" fillId="0" borderId="16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left" vertical="top"/>
      <protection/>
    </xf>
    <xf numFmtId="0" fontId="15" fillId="0" borderId="12" xfId="0" applyNumberFormat="1" applyFont="1" applyFill="1" applyBorder="1" applyAlignment="1" applyProtection="1">
      <alignment horizontal="right" vertical="top"/>
      <protection/>
    </xf>
    <xf numFmtId="0" fontId="15" fillId="0" borderId="12" xfId="0" applyNumberFormat="1" applyFont="1" applyFill="1" applyBorder="1" applyAlignment="1" applyProtection="1">
      <alignment wrapText="1"/>
      <protection/>
    </xf>
    <xf numFmtId="3" fontId="15" fillId="0" borderId="12" xfId="0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left" vertical="top"/>
      <protection/>
    </xf>
    <xf numFmtId="0" fontId="23" fillId="0" borderId="12" xfId="0" applyNumberFormat="1" applyFont="1" applyFill="1" applyBorder="1" applyAlignment="1" applyProtection="1">
      <alignment horizontal="right" vertical="top"/>
      <protection/>
    </xf>
    <xf numFmtId="0" fontId="23" fillId="0" borderId="12" xfId="0" applyNumberFormat="1" applyFont="1" applyFill="1" applyBorder="1" applyAlignment="1" applyProtection="1">
      <alignment wrapText="1"/>
      <protection/>
    </xf>
    <xf numFmtId="3" fontId="23" fillId="0" borderId="12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  <xf numFmtId="0" fontId="21" fillId="33" borderId="11" xfId="0" applyFont="1" applyFill="1" applyBorder="1" applyAlignment="1" quotePrefix="1">
      <alignment horizontal="center" vertical="center" wrapText="1"/>
    </xf>
    <xf numFmtId="0" fontId="21" fillId="33" borderId="11" xfId="0" applyNumberFormat="1" applyFont="1" applyFill="1" applyBorder="1" applyAlignment="1" applyProtection="1" quotePrefix="1">
      <alignment horizontal="center" vertical="center" wrapText="1"/>
      <protection/>
    </xf>
    <xf numFmtId="3" fontId="21" fillId="0" borderId="11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 quotePrefix="1">
      <alignment horizontal="left" wrapText="1"/>
    </xf>
    <xf numFmtId="0" fontId="1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 quotePrefix="1">
      <alignment horizontal="left" vertical="center"/>
    </xf>
    <xf numFmtId="0" fontId="24" fillId="0" borderId="0" xfId="52" applyFont="1" applyFill="1" applyBorder="1" applyAlignment="1">
      <alignment horizontal="left" vertical="center" wrapText="1"/>
      <protection/>
    </xf>
    <xf numFmtId="3" fontId="23" fillId="0" borderId="0" xfId="0" applyNumberFormat="1" applyFont="1" applyFill="1" applyBorder="1" applyAlignment="1" applyProtection="1">
      <alignment horizontal="left" vertical="center"/>
      <protection/>
    </xf>
    <xf numFmtId="3" fontId="24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Border="1" applyAlignment="1" quotePrefix="1">
      <alignment horizontal="left" wrapText="1"/>
    </xf>
    <xf numFmtId="0" fontId="15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 quotePrefix="1">
      <alignment horizontal="left" vertical="top"/>
    </xf>
    <xf numFmtId="0" fontId="15" fillId="0" borderId="0" xfId="0" applyFont="1" applyBorder="1" applyAlignment="1" quotePrefix="1">
      <alignment horizontal="left" vertical="top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wrapText="1"/>
    </xf>
    <xf numFmtId="0" fontId="15" fillId="0" borderId="17" xfId="0" applyFont="1" applyBorder="1" applyAlignment="1">
      <alignment horizontal="left" vertical="center"/>
    </xf>
    <xf numFmtId="0" fontId="23" fillId="0" borderId="0" xfId="0" applyFont="1" applyAlignment="1" quotePrefix="1">
      <alignment horizontal="left" wrapText="1"/>
    </xf>
    <xf numFmtId="0" fontId="27" fillId="0" borderId="0" xfId="0" applyFont="1" applyAlignment="1" quotePrefix="1">
      <alignment horizontal="left" vertical="center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 quotePrefix="1">
      <alignment horizontal="left" wrapText="1"/>
    </xf>
    <xf numFmtId="0" fontId="15" fillId="0" borderId="17" xfId="0" applyFont="1" applyBorder="1" applyAlignment="1" quotePrefix="1">
      <alignment horizontal="left" vertical="center"/>
    </xf>
    <xf numFmtId="0" fontId="27" fillId="0" borderId="0" xfId="0" applyFont="1" applyAlignment="1" quotePrefix="1">
      <alignment horizontal="left" wrapText="1"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Font="1" applyAlignment="1" quotePrefix="1">
      <alignment horizontal="left" vertical="center"/>
    </xf>
    <xf numFmtId="172" fontId="15" fillId="33" borderId="11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1" xfId="51" applyNumberFormat="1" applyFont="1" applyFill="1" applyBorder="1" applyAlignment="1">
      <alignment horizontal="center" vertical="center" wrapText="1"/>
      <protection/>
    </xf>
    <xf numFmtId="0" fontId="15" fillId="0" borderId="13" xfId="0" applyFont="1" applyBorder="1" applyAlignment="1" quotePrefix="1">
      <alignment horizontal="center" vertical="center" wrapText="1"/>
    </xf>
    <xf numFmtId="0" fontId="15" fillId="0" borderId="11" xfId="0" applyFont="1" applyBorder="1" applyAlignment="1" quotePrefix="1">
      <alignment horizontal="center" vertical="center" wrapText="1"/>
    </xf>
    <xf numFmtId="0" fontId="15" fillId="0" borderId="14" xfId="0" applyFont="1" applyBorder="1" applyAlignment="1" quotePrefix="1">
      <alignment horizontal="center" vertical="center" wrapText="1"/>
    </xf>
    <xf numFmtId="0" fontId="15" fillId="0" borderId="13" xfId="0" applyNumberFormat="1" applyFont="1" applyFill="1" applyBorder="1" applyAlignment="1" applyProtection="1" quotePrefix="1">
      <alignment horizontal="left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5" fillId="0" borderId="13" xfId="0" applyNumberFormat="1" applyFont="1" applyFill="1" applyBorder="1" applyAlignment="1" applyProtection="1">
      <alignment horizontal="left" wrapText="1"/>
      <protection/>
    </xf>
    <xf numFmtId="0" fontId="18" fillId="0" borderId="14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wrapText="1"/>
      <protection/>
    </xf>
    <xf numFmtId="0" fontId="19" fillId="0" borderId="14" xfId="0" applyNumberFormat="1" applyFont="1" applyFill="1" applyBorder="1" applyAlignment="1" applyProtection="1">
      <alignment wrapText="1"/>
      <protection/>
    </xf>
    <xf numFmtId="0" fontId="21" fillId="0" borderId="13" xfId="0" applyFont="1" applyBorder="1" applyAlignment="1" quotePrefix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  <xf numFmtId="0" fontId="21" fillId="0" borderId="14" xfId="0" applyFont="1" applyBorder="1" applyAlignment="1" quotePrefix="1">
      <alignment horizontal="center" vertical="center" wrapText="1"/>
    </xf>
    <xf numFmtId="172" fontId="14" fillId="0" borderId="0" xfId="0" applyNumberFormat="1" applyFont="1" applyAlignment="1">
      <alignment horizontal="center" wrapText="1"/>
    </xf>
    <xf numFmtId="0" fontId="10" fillId="0" borderId="0" xfId="0" applyNumberFormat="1" applyFont="1" applyFill="1" applyBorder="1" applyAlignment="1" applyProtection="1" quotePrefix="1">
      <alignment horizontal="center" vertical="center"/>
      <protection/>
    </xf>
    <xf numFmtId="0" fontId="15" fillId="0" borderId="13" xfId="0" applyFont="1" applyBorder="1" applyAlignment="1" quotePrefix="1">
      <alignment horizontal="left"/>
    </xf>
    <xf numFmtId="0" fontId="18" fillId="0" borderId="11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 quotePrefix="1">
      <alignment vertical="center" wrapText="1"/>
      <protection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4" xfId="52"/>
    <cellStyle name="Obično_List5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N8" sqref="N8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15" customWidth="1"/>
    <col min="5" max="5" width="37.8515625" style="2" customWidth="1"/>
    <col min="6" max="7" width="13.421875" style="3" customWidth="1"/>
    <col min="8" max="8" width="18.28125" style="3" customWidth="1"/>
    <col min="9" max="9" width="19.140625" style="2" customWidth="1"/>
    <col min="10" max="10" width="18.140625" style="2" customWidth="1"/>
    <col min="11" max="16384" width="11.421875" style="2" customWidth="1"/>
  </cols>
  <sheetData>
    <row r="1" spans="1:11" ht="22.5" customHeight="1">
      <c r="A1" s="222" t="s">
        <v>227</v>
      </c>
      <c r="B1" s="222"/>
      <c r="C1" s="222"/>
      <c r="D1" s="222"/>
      <c r="E1" s="222"/>
      <c r="F1" s="222"/>
      <c r="G1" s="222"/>
      <c r="H1" s="222"/>
      <c r="I1" s="222"/>
      <c r="J1" s="222"/>
      <c r="K1" s="16"/>
    </row>
    <row r="2" spans="1:11" ht="22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16"/>
    </row>
    <row r="3" spans="1:10" s="5" customFormat="1" ht="24" customHeight="1">
      <c r="A3" s="216" t="s">
        <v>78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24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5" ht="9" customHeight="1">
      <c r="A5" s="6"/>
      <c r="B5" s="7"/>
      <c r="C5" s="7"/>
      <c r="D5" s="7"/>
      <c r="E5" s="7"/>
    </row>
    <row r="6" spans="1:10" s="1" customFormat="1" ht="42.75" customHeight="1">
      <c r="A6" s="208"/>
      <c r="B6" s="209"/>
      <c r="C6" s="209"/>
      <c r="D6" s="209"/>
      <c r="E6" s="210"/>
      <c r="F6" s="26" t="s">
        <v>216</v>
      </c>
      <c r="G6" s="26" t="s">
        <v>217</v>
      </c>
      <c r="H6" s="26" t="s">
        <v>218</v>
      </c>
      <c r="I6" s="26" t="s">
        <v>219</v>
      </c>
      <c r="J6" s="26" t="s">
        <v>220</v>
      </c>
    </row>
    <row r="7" spans="1:10" s="24" customFormat="1" ht="10.5" customHeight="1">
      <c r="A7" s="219">
        <v>1</v>
      </c>
      <c r="B7" s="220"/>
      <c r="C7" s="220"/>
      <c r="D7" s="220"/>
      <c r="E7" s="221"/>
      <c r="F7" s="25">
        <v>2</v>
      </c>
      <c r="G7" s="25">
        <v>3</v>
      </c>
      <c r="H7" s="25">
        <v>4</v>
      </c>
      <c r="I7" s="25">
        <v>5</v>
      </c>
      <c r="J7" s="25">
        <v>6</v>
      </c>
    </row>
    <row r="8" spans="1:10" ht="22.5" customHeight="1">
      <c r="A8" s="213" t="s">
        <v>24</v>
      </c>
      <c r="B8" s="212"/>
      <c r="C8" s="212"/>
      <c r="D8" s="212"/>
      <c r="E8" s="225"/>
      <c r="F8" s="21">
        <f>prihodi!F5</f>
        <v>87007488</v>
      </c>
      <c r="G8" s="21">
        <f>prihodi!G5</f>
        <v>80960000</v>
      </c>
      <c r="H8" s="21">
        <f>prihodi!H5</f>
        <v>32300000</v>
      </c>
      <c r="I8" s="21">
        <f>prihodi!I5</f>
        <v>24350000</v>
      </c>
      <c r="J8" s="21">
        <f>prihodi!J5</f>
        <v>24350000</v>
      </c>
    </row>
    <row r="9" spans="1:10" ht="22.5" customHeight="1">
      <c r="A9" s="224" t="s">
        <v>35</v>
      </c>
      <c r="B9" s="225"/>
      <c r="C9" s="225"/>
      <c r="D9" s="225"/>
      <c r="E9" s="225"/>
      <c r="F9" s="21">
        <f>prihodi!F33</f>
        <v>2737768</v>
      </c>
      <c r="G9" s="21">
        <f>prihodi!G33</f>
        <v>1000000</v>
      </c>
      <c r="H9" s="21">
        <f>prihodi!H33</f>
        <v>1000000</v>
      </c>
      <c r="I9" s="21">
        <f>prihodi!I33</f>
        <v>1000000</v>
      </c>
      <c r="J9" s="21">
        <f>prihodi!J33</f>
        <v>1000000</v>
      </c>
    </row>
    <row r="10" spans="1:10" ht="22.5" customHeight="1">
      <c r="A10" s="22" t="s">
        <v>212</v>
      </c>
      <c r="B10" s="20"/>
      <c r="C10" s="20"/>
      <c r="D10" s="20"/>
      <c r="E10" s="20"/>
      <c r="F10" s="21">
        <f>F8+F9</f>
        <v>89745256</v>
      </c>
      <c r="G10" s="21">
        <f>G8+G9</f>
        <v>81960000</v>
      </c>
      <c r="H10" s="21">
        <f>H8+H9</f>
        <v>33300000</v>
      </c>
      <c r="I10" s="21">
        <f>I8+I9</f>
        <v>25350000</v>
      </c>
      <c r="J10" s="21">
        <f>J8+J9</f>
        <v>25350000</v>
      </c>
    </row>
    <row r="11" spans="1:10" ht="22.5" customHeight="1">
      <c r="A11" s="211" t="s">
        <v>82</v>
      </c>
      <c r="B11" s="212"/>
      <c r="C11" s="212"/>
      <c r="D11" s="212"/>
      <c r="E11" s="212"/>
      <c r="F11" s="21">
        <f>'rashodi-opći dio'!F4</f>
        <v>88548535</v>
      </c>
      <c r="G11" s="21">
        <f>'rashodi-opći dio'!G4</f>
        <v>88841000</v>
      </c>
      <c r="H11" s="21">
        <f>'rashodi-opći dio'!H4</f>
        <v>73033000</v>
      </c>
      <c r="I11" s="21">
        <f>'rashodi-opći dio'!I4</f>
        <v>47200000</v>
      </c>
      <c r="J11" s="21">
        <f>'rashodi-opći dio'!J4</f>
        <v>32173000</v>
      </c>
    </row>
    <row r="12" spans="1:10" ht="22.5" customHeight="1">
      <c r="A12" s="224" t="s">
        <v>61</v>
      </c>
      <c r="B12" s="225"/>
      <c r="C12" s="225"/>
      <c r="D12" s="225"/>
      <c r="E12" s="225"/>
      <c r="F12" s="23">
        <f>'rashodi-opći dio'!F66</f>
        <v>127427</v>
      </c>
      <c r="G12" s="23">
        <f>'rashodi-opći dio'!G66</f>
        <v>180000</v>
      </c>
      <c r="H12" s="23">
        <f>'rashodi-opći dio'!H66</f>
        <v>575000</v>
      </c>
      <c r="I12" s="23">
        <f>'rashodi-opći dio'!I66</f>
        <v>575000</v>
      </c>
      <c r="J12" s="23">
        <f>'rashodi-opći dio'!J66</f>
        <v>575000</v>
      </c>
    </row>
    <row r="13" spans="1:10" ht="22.5" customHeight="1">
      <c r="A13" s="22" t="s">
        <v>213</v>
      </c>
      <c r="B13" s="20"/>
      <c r="C13" s="20"/>
      <c r="D13" s="20"/>
      <c r="E13" s="20"/>
      <c r="F13" s="23">
        <f>F11+F12</f>
        <v>88675962</v>
      </c>
      <c r="G13" s="23">
        <f>G11+G12</f>
        <v>89021000</v>
      </c>
      <c r="H13" s="23">
        <f>H11+H12</f>
        <v>73608000</v>
      </c>
      <c r="I13" s="23">
        <f>I11+I12</f>
        <v>47775000</v>
      </c>
      <c r="J13" s="23">
        <f>J11+J12</f>
        <v>32748000</v>
      </c>
    </row>
    <row r="14" spans="1:10" ht="22.5" customHeight="1">
      <c r="A14" s="211" t="s">
        <v>23</v>
      </c>
      <c r="B14" s="212"/>
      <c r="C14" s="212"/>
      <c r="D14" s="212"/>
      <c r="E14" s="212"/>
      <c r="F14" s="23">
        <f>F8+F9-F11-F12</f>
        <v>1069294</v>
      </c>
      <c r="G14" s="23">
        <f>G8+G9-G11-G12</f>
        <v>-7061000</v>
      </c>
      <c r="H14" s="23">
        <f>H8+H9-H11-H12</f>
        <v>-40308000</v>
      </c>
      <c r="I14" s="23">
        <f>I8+I9-I11-I12</f>
        <v>-22425000</v>
      </c>
      <c r="J14" s="23">
        <f>J8+J9-J11-J12</f>
        <v>-7398000</v>
      </c>
    </row>
    <row r="15" spans="1:5" ht="13.5" customHeight="1">
      <c r="A15" s="8"/>
      <c r="B15" s="7"/>
      <c r="C15" s="7"/>
      <c r="D15" s="7"/>
      <c r="E15" s="4"/>
    </row>
    <row r="16" spans="1:10" s="9" customFormat="1" ht="24" customHeight="1">
      <c r="A16" s="223" t="s">
        <v>31</v>
      </c>
      <c r="B16" s="223"/>
      <c r="C16" s="223"/>
      <c r="D16" s="223"/>
      <c r="E16" s="223"/>
      <c r="F16" s="223"/>
      <c r="G16" s="223"/>
      <c r="H16" s="223"/>
      <c r="I16" s="223"/>
      <c r="J16" s="223"/>
    </row>
    <row r="17" spans="1:8" s="9" customFormat="1" ht="12.75" customHeight="1">
      <c r="A17" s="10"/>
      <c r="B17" s="11"/>
      <c r="C17" s="11"/>
      <c r="D17" s="11"/>
      <c r="E17" s="11"/>
      <c r="F17" s="12"/>
      <c r="G17" s="12"/>
      <c r="H17" s="12"/>
    </row>
    <row r="18" spans="1:10" s="13" customFormat="1" ht="42.75" customHeight="1">
      <c r="A18" s="208"/>
      <c r="B18" s="209"/>
      <c r="C18" s="209"/>
      <c r="D18" s="209"/>
      <c r="E18" s="210"/>
      <c r="F18" s="26" t="s">
        <v>216</v>
      </c>
      <c r="G18" s="26" t="s">
        <v>217</v>
      </c>
      <c r="H18" s="26" t="s">
        <v>218</v>
      </c>
      <c r="I18" s="26" t="s">
        <v>219</v>
      </c>
      <c r="J18" s="26" t="s">
        <v>220</v>
      </c>
    </row>
    <row r="19" spans="1:10" s="24" customFormat="1" ht="10.5" customHeight="1">
      <c r="A19" s="219">
        <v>1</v>
      </c>
      <c r="B19" s="220"/>
      <c r="C19" s="220"/>
      <c r="D19" s="220"/>
      <c r="E19" s="221"/>
      <c r="F19" s="25">
        <v>2</v>
      </c>
      <c r="G19" s="25">
        <v>3</v>
      </c>
      <c r="H19" s="25">
        <v>4</v>
      </c>
      <c r="I19" s="25">
        <v>5</v>
      </c>
      <c r="J19" s="25">
        <v>6</v>
      </c>
    </row>
    <row r="20" spans="1:10" s="9" customFormat="1" ht="32.25" customHeight="1">
      <c r="A20" s="213" t="s">
        <v>20</v>
      </c>
      <c r="B20" s="212"/>
      <c r="C20" s="212"/>
      <c r="D20" s="212"/>
      <c r="E20" s="212"/>
      <c r="F20" s="21">
        <f>'račun financiranja'!F5</f>
        <v>786309030</v>
      </c>
      <c r="G20" s="21">
        <f>'račun financiranja'!G5</f>
        <v>318811000</v>
      </c>
      <c r="H20" s="21">
        <f>'račun financiranja'!H5</f>
        <v>366017000</v>
      </c>
      <c r="I20" s="21">
        <f>'račun financiranja'!I5</f>
        <v>491844000</v>
      </c>
      <c r="J20" s="21">
        <f>'račun financiranja'!J5</f>
        <v>89842000</v>
      </c>
    </row>
    <row r="21" spans="1:10" s="9" customFormat="1" ht="21.75" customHeight="1">
      <c r="A21" s="213" t="s">
        <v>215</v>
      </c>
      <c r="B21" s="212"/>
      <c r="C21" s="212"/>
      <c r="D21" s="212"/>
      <c r="E21" s="214"/>
      <c r="F21" s="21">
        <f>'račun financiranja'!F25</f>
        <v>760475243</v>
      </c>
      <c r="G21" s="21">
        <f>'račun financiranja'!G25</f>
        <v>311750000</v>
      </c>
      <c r="H21" s="21">
        <f>'račun financiranja'!H25</f>
        <v>325709000</v>
      </c>
      <c r="I21" s="21">
        <f>'račun financiranja'!I25</f>
        <v>469419000</v>
      </c>
      <c r="J21" s="21">
        <f>'račun financiranja'!J25</f>
        <v>82444000</v>
      </c>
    </row>
    <row r="22" spans="1:10" s="9" customFormat="1" ht="22.5" customHeight="1">
      <c r="A22" s="213" t="s">
        <v>214</v>
      </c>
      <c r="B22" s="217"/>
      <c r="C22" s="217"/>
      <c r="D22" s="217"/>
      <c r="E22" s="218"/>
      <c r="F22" s="21">
        <v>-26903081</v>
      </c>
      <c r="G22" s="21">
        <v>0</v>
      </c>
      <c r="H22" s="21">
        <v>0</v>
      </c>
      <c r="I22" s="21">
        <v>0</v>
      </c>
      <c r="J22" s="21">
        <v>0</v>
      </c>
    </row>
    <row r="23" spans="1:10" s="9" customFormat="1" ht="22.5" customHeight="1">
      <c r="A23" s="211" t="s">
        <v>62</v>
      </c>
      <c r="B23" s="212"/>
      <c r="C23" s="212"/>
      <c r="D23" s="212"/>
      <c r="E23" s="212"/>
      <c r="F23" s="23">
        <f>F20-F21</f>
        <v>25833787</v>
      </c>
      <c r="G23" s="23">
        <f>G20-G21</f>
        <v>7061000</v>
      </c>
      <c r="H23" s="23">
        <f>H20-H21</f>
        <v>40308000</v>
      </c>
      <c r="I23" s="23">
        <f>I20-I21</f>
        <v>22425000</v>
      </c>
      <c r="J23" s="23">
        <f>J20-J21</f>
        <v>7398000</v>
      </c>
    </row>
    <row r="24" spans="1:10" s="9" customFormat="1" ht="22.5" customHeight="1">
      <c r="A24" s="211" t="s">
        <v>67</v>
      </c>
      <c r="B24" s="212"/>
      <c r="C24" s="212"/>
      <c r="D24" s="212"/>
      <c r="E24" s="212"/>
      <c r="F24" s="23">
        <f>F14+F23+F22</f>
        <v>0</v>
      </c>
      <c r="G24" s="23">
        <f>G14+G23</f>
        <v>0</v>
      </c>
      <c r="H24" s="23">
        <f>H14+H23</f>
        <v>0</v>
      </c>
      <c r="I24" s="23">
        <f>I14+I23</f>
        <v>0</v>
      </c>
      <c r="J24" s="23">
        <f>J14+J23</f>
        <v>0</v>
      </c>
    </row>
    <row r="25" spans="1:8" s="9" customFormat="1" ht="18" customHeight="1">
      <c r="A25" s="14"/>
      <c r="B25" s="13"/>
      <c r="C25" s="13"/>
      <c r="D25" s="13"/>
      <c r="E25" s="13"/>
      <c r="F25" s="12"/>
      <c r="G25" s="12"/>
      <c r="H25" s="12"/>
    </row>
  </sheetData>
  <sheetProtection/>
  <mergeCells count="18">
    <mergeCell ref="A3:J3"/>
    <mergeCell ref="A22:E22"/>
    <mergeCell ref="A6:E6"/>
    <mergeCell ref="A7:E7"/>
    <mergeCell ref="A19:E19"/>
    <mergeCell ref="A1:J2"/>
    <mergeCell ref="A16:J16"/>
    <mergeCell ref="A12:E12"/>
    <mergeCell ref="A14:E14"/>
    <mergeCell ref="A8:E8"/>
    <mergeCell ref="A18:E18"/>
    <mergeCell ref="A24:E24"/>
    <mergeCell ref="A20:E20"/>
    <mergeCell ref="A21:E21"/>
    <mergeCell ref="A23:E23"/>
    <mergeCell ref="A4:J4"/>
    <mergeCell ref="A9:E9"/>
    <mergeCell ref="A11:E11"/>
  </mergeCells>
  <printOptions horizontalCentered="1"/>
  <pageMargins left="0.1968503937007874" right="0.1968503937007874" top="0.6299212598425197" bottom="0.6299212598425197" header="0.3149606299212598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9"/>
  <sheetViews>
    <sheetView zoomScalePageLayoutView="0" workbookViewId="0" topLeftCell="A1">
      <pane ySplit="3" topLeftCell="A4" activePane="bottomLeft" state="frozen"/>
      <selection pane="topLeft" activeCell="C29" sqref="C29"/>
      <selection pane="bottomLeft" activeCell="E47" sqref="E47"/>
    </sheetView>
  </sheetViews>
  <sheetFormatPr defaultColWidth="11.421875" defaultRowHeight="12.75"/>
  <cols>
    <col min="1" max="2" width="5.00390625" style="81" customWidth="1"/>
    <col min="3" max="3" width="7.00390625" style="81" customWidth="1"/>
    <col min="4" max="4" width="5.28125" style="81" hidden="1" customWidth="1"/>
    <col min="5" max="5" width="46.00390625" style="94" customWidth="1"/>
    <col min="6" max="6" width="12.421875" style="89" customWidth="1"/>
    <col min="7" max="7" width="12.57421875" style="89" customWidth="1"/>
    <col min="8" max="8" width="14.421875" style="89" customWidth="1"/>
    <col min="9" max="9" width="14.57421875" style="89" customWidth="1"/>
    <col min="10" max="10" width="14.28125" style="89" customWidth="1"/>
    <col min="11" max="16384" width="11.421875" style="81" customWidth="1"/>
  </cols>
  <sheetData>
    <row r="1" spans="1:10" ht="30" customHeight="1">
      <c r="A1" s="229" t="s">
        <v>4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1.75" customHeight="1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s="82" customFormat="1" ht="42.75" customHeight="1">
      <c r="A3" s="32" t="s">
        <v>1</v>
      </c>
      <c r="B3" s="32" t="s">
        <v>0</v>
      </c>
      <c r="C3" s="32" t="s">
        <v>221</v>
      </c>
      <c r="D3" s="32" t="s">
        <v>2</v>
      </c>
      <c r="E3" s="33" t="s">
        <v>30</v>
      </c>
      <c r="F3" s="61" t="s">
        <v>222</v>
      </c>
      <c r="G3" s="61" t="s">
        <v>223</v>
      </c>
      <c r="H3" s="61" t="s">
        <v>224</v>
      </c>
      <c r="I3" s="61" t="s">
        <v>225</v>
      </c>
      <c r="J3" s="61" t="s">
        <v>226</v>
      </c>
    </row>
    <row r="4" spans="1:10" s="82" customFormat="1" ht="10.5" customHeight="1">
      <c r="A4" s="27">
        <v>1</v>
      </c>
      <c r="B4" s="27">
        <v>2</v>
      </c>
      <c r="C4" s="27">
        <v>3</v>
      </c>
      <c r="D4" s="27"/>
      <c r="E4" s="28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</row>
    <row r="5" spans="1:10" ht="24" customHeight="1">
      <c r="A5" s="83">
        <v>6</v>
      </c>
      <c r="B5" s="84"/>
      <c r="C5" s="84"/>
      <c r="D5" s="84"/>
      <c r="E5" s="85" t="s">
        <v>24</v>
      </c>
      <c r="F5" s="86">
        <f>F6+F20+F25+F28</f>
        <v>87007488</v>
      </c>
      <c r="G5" s="86">
        <f>G6+G20+G25+G28</f>
        <v>80960000</v>
      </c>
      <c r="H5" s="86">
        <f>H6+H20+H25+H28</f>
        <v>32300000</v>
      </c>
      <c r="I5" s="86">
        <f>I6+I20+I25+I28</f>
        <v>24350000</v>
      </c>
      <c r="J5" s="86">
        <f>J6+J20+J25+J28</f>
        <v>24350000</v>
      </c>
    </row>
    <row r="6" spans="2:10" ht="13.5" customHeight="1">
      <c r="B6" s="87">
        <v>64</v>
      </c>
      <c r="E6" s="87" t="s">
        <v>25</v>
      </c>
      <c r="F6" s="88">
        <f>F7+F13+F17</f>
        <v>81253216</v>
      </c>
      <c r="G6" s="88">
        <f>G7+G13+G17</f>
        <v>77360000</v>
      </c>
      <c r="H6" s="88">
        <f>H7+H13+H17</f>
        <v>31600000</v>
      </c>
      <c r="I6" s="88">
        <f>I7+I13+I17</f>
        <v>23650000</v>
      </c>
      <c r="J6" s="88">
        <f>J7+J13+J17</f>
        <v>23650000</v>
      </c>
    </row>
    <row r="7" spans="3:10" s="87" customFormat="1" ht="13.5" customHeight="1">
      <c r="C7" s="81">
        <v>641</v>
      </c>
      <c r="D7" s="81"/>
      <c r="E7" s="81" t="s">
        <v>26</v>
      </c>
      <c r="F7" s="89">
        <f>SUM(F8:F12)</f>
        <v>61381545</v>
      </c>
      <c r="G7" s="89">
        <f>SUM(G8:G12)</f>
        <v>63550000</v>
      </c>
      <c r="H7" s="89">
        <f>SUM(H8:H12)</f>
        <v>23050000</v>
      </c>
      <c r="I7" s="90">
        <f>SUM(I8:I12)</f>
        <v>22050000</v>
      </c>
      <c r="J7" s="90">
        <f>SUM(J8:J12)</f>
        <v>22050000</v>
      </c>
    </row>
    <row r="8" spans="4:10" ht="13.5" customHeight="1" hidden="1">
      <c r="D8" s="81">
        <v>6413</v>
      </c>
      <c r="E8" s="81" t="s">
        <v>28</v>
      </c>
      <c r="F8" s="89">
        <v>1687497</v>
      </c>
      <c r="G8" s="89">
        <v>1500000</v>
      </c>
      <c r="H8" s="89">
        <v>500000</v>
      </c>
      <c r="I8" s="90">
        <v>500000</v>
      </c>
      <c r="J8" s="90">
        <v>500000</v>
      </c>
    </row>
    <row r="9" spans="1:10" s="93" customFormat="1" ht="15" hidden="1">
      <c r="A9" s="65"/>
      <c r="B9" s="65"/>
      <c r="C9" s="65"/>
      <c r="D9" s="65">
        <v>6414</v>
      </c>
      <c r="E9" s="65" t="s">
        <v>122</v>
      </c>
      <c r="F9" s="91">
        <v>660332</v>
      </c>
      <c r="G9" s="91">
        <v>6000000</v>
      </c>
      <c r="H9" s="91">
        <v>2000000</v>
      </c>
      <c r="I9" s="92">
        <v>1000000</v>
      </c>
      <c r="J9" s="92">
        <v>1000000</v>
      </c>
    </row>
    <row r="10" spans="4:10" ht="25.5" customHeight="1" hidden="1">
      <c r="D10" s="81">
        <v>6415</v>
      </c>
      <c r="E10" s="94" t="s">
        <v>107</v>
      </c>
      <c r="F10" s="89">
        <v>189249</v>
      </c>
      <c r="G10" s="89">
        <v>50000</v>
      </c>
      <c r="H10" s="89">
        <v>50000</v>
      </c>
      <c r="I10" s="90">
        <v>50000</v>
      </c>
      <c r="J10" s="90">
        <v>50000</v>
      </c>
    </row>
    <row r="11" spans="4:10" ht="13.5" customHeight="1" hidden="1">
      <c r="D11" s="81">
        <v>6416</v>
      </c>
      <c r="E11" s="81" t="s">
        <v>29</v>
      </c>
      <c r="F11" s="89">
        <v>47138905</v>
      </c>
      <c r="G11" s="89">
        <v>55000000</v>
      </c>
      <c r="H11" s="89">
        <v>16500000</v>
      </c>
      <c r="I11" s="90">
        <v>16500000</v>
      </c>
      <c r="J11" s="90">
        <v>16500000</v>
      </c>
    </row>
    <row r="12" spans="4:10" ht="13.5" customHeight="1" hidden="1">
      <c r="D12" s="81">
        <v>6419</v>
      </c>
      <c r="E12" s="81" t="s">
        <v>32</v>
      </c>
      <c r="F12" s="89">
        <v>11705562</v>
      </c>
      <c r="G12" s="89">
        <v>1000000</v>
      </c>
      <c r="H12" s="89">
        <v>4000000</v>
      </c>
      <c r="I12" s="90">
        <v>4000000</v>
      </c>
      <c r="J12" s="90">
        <v>4000000</v>
      </c>
    </row>
    <row r="13" spans="3:10" s="87" customFormat="1" ht="13.5" customHeight="1">
      <c r="C13" s="81">
        <v>642</v>
      </c>
      <c r="D13" s="81"/>
      <c r="E13" s="81" t="s">
        <v>33</v>
      </c>
      <c r="F13" s="89">
        <f>SUM(F14:F16)</f>
        <v>18523348</v>
      </c>
      <c r="G13" s="89">
        <f>SUM(G14:G16)</f>
        <v>6010000</v>
      </c>
      <c r="H13" s="89">
        <f>SUM(H14:H16)</f>
        <v>6000000</v>
      </c>
      <c r="I13" s="90">
        <f>SUM(I14:I16)</f>
        <v>500000</v>
      </c>
      <c r="J13" s="90">
        <f>SUM(J14:J16)</f>
        <v>500000</v>
      </c>
    </row>
    <row r="14" spans="4:10" ht="13.5" customHeight="1" hidden="1">
      <c r="D14" s="81">
        <v>6422</v>
      </c>
      <c r="E14" s="81" t="s">
        <v>34</v>
      </c>
      <c r="F14" s="89">
        <v>18200627</v>
      </c>
      <c r="G14" s="89">
        <v>6000000</v>
      </c>
      <c r="H14" s="89">
        <v>6000000</v>
      </c>
      <c r="I14" s="90">
        <v>500000</v>
      </c>
      <c r="J14" s="90">
        <v>500000</v>
      </c>
    </row>
    <row r="15" spans="4:10" ht="13.5" customHeight="1" hidden="1">
      <c r="D15" s="81">
        <v>6423</v>
      </c>
      <c r="E15" s="81" t="s">
        <v>142</v>
      </c>
      <c r="F15" s="89">
        <v>322721</v>
      </c>
      <c r="G15" s="89">
        <v>10000</v>
      </c>
      <c r="H15" s="89">
        <v>0</v>
      </c>
      <c r="I15" s="90">
        <v>0</v>
      </c>
      <c r="J15" s="90">
        <v>0</v>
      </c>
    </row>
    <row r="16" spans="5:10" ht="13.5" customHeight="1" hidden="1">
      <c r="E16" s="81"/>
      <c r="I16" s="90"/>
      <c r="J16" s="90"/>
    </row>
    <row r="17" spans="3:10" ht="13.5" customHeight="1">
      <c r="C17" s="65">
        <v>643</v>
      </c>
      <c r="D17" s="65"/>
      <c r="E17" s="65" t="s">
        <v>27</v>
      </c>
      <c r="F17" s="89">
        <f>SUM(F18+F19)</f>
        <v>1348323</v>
      </c>
      <c r="G17" s="89">
        <f>SUM(G18+G19)</f>
        <v>7800000</v>
      </c>
      <c r="H17" s="89">
        <f>SUM(H18+H19)</f>
        <v>2550000</v>
      </c>
      <c r="I17" s="90">
        <f>SUM(I18+I19)</f>
        <v>1100000</v>
      </c>
      <c r="J17" s="90">
        <f>SUM(J18+J19)</f>
        <v>1100000</v>
      </c>
    </row>
    <row r="18" spans="3:10" s="87" customFormat="1" ht="24.75" customHeight="1" hidden="1">
      <c r="C18" s="95"/>
      <c r="D18" s="65">
        <v>6434</v>
      </c>
      <c r="E18" s="65" t="s">
        <v>177</v>
      </c>
      <c r="F18" s="89">
        <v>1348323</v>
      </c>
      <c r="G18" s="89">
        <v>7000000</v>
      </c>
      <c r="H18" s="89">
        <v>2500000</v>
      </c>
      <c r="I18" s="89">
        <v>1000000</v>
      </c>
      <c r="J18" s="89">
        <v>1000000</v>
      </c>
    </row>
    <row r="19" spans="3:10" ht="25.5" customHeight="1" hidden="1">
      <c r="C19" s="65"/>
      <c r="D19" s="65">
        <v>6436</v>
      </c>
      <c r="E19" s="65" t="s">
        <v>111</v>
      </c>
      <c r="F19" s="89">
        <v>0</v>
      </c>
      <c r="G19" s="89">
        <v>800000</v>
      </c>
      <c r="H19" s="89">
        <v>50000</v>
      </c>
      <c r="I19" s="89">
        <v>100000</v>
      </c>
      <c r="J19" s="89">
        <v>100000</v>
      </c>
    </row>
    <row r="20" spans="2:10" s="87" customFormat="1" ht="28.5">
      <c r="B20" s="87">
        <v>65</v>
      </c>
      <c r="C20" s="95"/>
      <c r="D20" s="95"/>
      <c r="E20" s="95" t="s">
        <v>174</v>
      </c>
      <c r="F20" s="88">
        <f>SUM(F21+F23)</f>
        <v>0</v>
      </c>
      <c r="G20" s="88">
        <f>SUM(G21+G23)</f>
        <v>400000</v>
      </c>
      <c r="H20" s="88">
        <f>SUM(H21+H23)</f>
        <v>100000</v>
      </c>
      <c r="I20" s="88">
        <f>SUM(I21+I23)</f>
        <v>100000</v>
      </c>
      <c r="J20" s="88">
        <f>SUM(J21+J23)</f>
        <v>100000</v>
      </c>
    </row>
    <row r="21" spans="3:10" s="87" customFormat="1" ht="15">
      <c r="C21" s="65">
        <v>651</v>
      </c>
      <c r="D21" s="65"/>
      <c r="E21" s="65" t="s">
        <v>180</v>
      </c>
      <c r="F21" s="89">
        <f>SUM(F22)</f>
        <v>0</v>
      </c>
      <c r="G21" s="89">
        <f>SUM(G22)</f>
        <v>100000</v>
      </c>
      <c r="H21" s="89">
        <f>SUM(H22)</f>
        <v>0</v>
      </c>
      <c r="I21" s="96">
        <f>SUM(I22)</f>
        <v>0</v>
      </c>
      <c r="J21" s="96">
        <f>SUM(J22)</f>
        <v>0</v>
      </c>
    </row>
    <row r="22" spans="3:10" s="87" customFormat="1" ht="13.5" customHeight="1" hidden="1">
      <c r="C22" s="65"/>
      <c r="D22" s="65">
        <v>6514</v>
      </c>
      <c r="E22" s="65" t="s">
        <v>181</v>
      </c>
      <c r="F22" s="89">
        <v>0</v>
      </c>
      <c r="G22" s="89">
        <v>100000</v>
      </c>
      <c r="H22" s="89">
        <v>0</v>
      </c>
      <c r="I22" s="89">
        <v>0</v>
      </c>
      <c r="J22" s="89">
        <v>0</v>
      </c>
    </row>
    <row r="23" spans="3:10" s="87" customFormat="1" ht="15.75" customHeight="1">
      <c r="C23" s="65">
        <v>652</v>
      </c>
      <c r="D23" s="65"/>
      <c r="E23" s="65" t="s">
        <v>175</v>
      </c>
      <c r="F23" s="89">
        <f>SUM(F24)</f>
        <v>0</v>
      </c>
      <c r="G23" s="89">
        <f>SUM(G24)</f>
        <v>300000</v>
      </c>
      <c r="H23" s="89">
        <f>SUM(H24)</f>
        <v>100000</v>
      </c>
      <c r="I23" s="96">
        <f>SUM(I24)</f>
        <v>100000</v>
      </c>
      <c r="J23" s="96">
        <f>SUM(J24)</f>
        <v>100000</v>
      </c>
    </row>
    <row r="24" spans="3:10" ht="13.5" customHeight="1" hidden="1">
      <c r="C24" s="65"/>
      <c r="D24" s="65">
        <v>6526</v>
      </c>
      <c r="E24" s="65" t="s">
        <v>176</v>
      </c>
      <c r="F24" s="89">
        <v>0</v>
      </c>
      <c r="G24" s="89">
        <v>300000</v>
      </c>
      <c r="H24" s="89">
        <v>100000</v>
      </c>
      <c r="I24" s="89">
        <v>100000</v>
      </c>
      <c r="J24" s="89">
        <v>100000</v>
      </c>
    </row>
    <row r="25" spans="2:10" s="87" customFormat="1" ht="28.5">
      <c r="B25" s="87">
        <v>66</v>
      </c>
      <c r="E25" s="62" t="s">
        <v>112</v>
      </c>
      <c r="F25" s="88">
        <f aca="true" t="shared" si="0" ref="F25:H26">F26</f>
        <v>137989</v>
      </c>
      <c r="G25" s="88">
        <f t="shared" si="0"/>
        <v>200000</v>
      </c>
      <c r="H25" s="88">
        <f t="shared" si="0"/>
        <v>100000</v>
      </c>
      <c r="I25" s="88">
        <f>I26</f>
        <v>100000</v>
      </c>
      <c r="J25" s="88">
        <f>J26</f>
        <v>100000</v>
      </c>
    </row>
    <row r="26" spans="3:10" s="87" customFormat="1" ht="30">
      <c r="C26" s="81">
        <v>661</v>
      </c>
      <c r="D26" s="81"/>
      <c r="E26" s="94" t="s">
        <v>108</v>
      </c>
      <c r="F26" s="89">
        <f t="shared" si="0"/>
        <v>137989</v>
      </c>
      <c r="G26" s="89">
        <f t="shared" si="0"/>
        <v>200000</v>
      </c>
      <c r="H26" s="89">
        <f t="shared" si="0"/>
        <v>100000</v>
      </c>
      <c r="I26" s="96">
        <f>I27</f>
        <v>100000</v>
      </c>
      <c r="J26" s="96">
        <f>J27</f>
        <v>100000</v>
      </c>
    </row>
    <row r="27" spans="4:10" ht="13.5" customHeight="1" hidden="1">
      <c r="D27" s="81">
        <v>6615</v>
      </c>
      <c r="E27" s="81" t="s">
        <v>113</v>
      </c>
      <c r="F27" s="89">
        <v>137989</v>
      </c>
      <c r="G27" s="89">
        <v>200000</v>
      </c>
      <c r="H27" s="89">
        <v>100000</v>
      </c>
      <c r="I27" s="89">
        <v>100000</v>
      </c>
      <c r="J27" s="89">
        <v>100000</v>
      </c>
    </row>
    <row r="28" spans="2:10" s="87" customFormat="1" ht="13.5" customHeight="1">
      <c r="B28" s="87">
        <v>68</v>
      </c>
      <c r="E28" s="87" t="s">
        <v>161</v>
      </c>
      <c r="F28" s="88">
        <f>F31+F29</f>
        <v>5616283</v>
      </c>
      <c r="G28" s="88">
        <f>G31+G29</f>
        <v>3000000</v>
      </c>
      <c r="H28" s="88">
        <f>H31+H29</f>
        <v>500000</v>
      </c>
      <c r="I28" s="88">
        <f>I31+I29</f>
        <v>500000</v>
      </c>
      <c r="J28" s="88">
        <f>J31+J29</f>
        <v>500000</v>
      </c>
    </row>
    <row r="29" spans="3:10" ht="13.5" customHeight="1">
      <c r="C29" s="81">
        <v>681</v>
      </c>
      <c r="E29" s="81" t="s">
        <v>208</v>
      </c>
      <c r="F29" s="89">
        <f>F30</f>
        <v>200</v>
      </c>
      <c r="G29" s="89">
        <f>G30</f>
        <v>0</v>
      </c>
      <c r="H29" s="89">
        <f>H30</f>
        <v>0</v>
      </c>
      <c r="I29" s="97">
        <f>I30</f>
        <v>0</v>
      </c>
      <c r="J29" s="97">
        <f>J30</f>
        <v>0</v>
      </c>
    </row>
    <row r="30" spans="4:10" ht="13.5" customHeight="1" hidden="1">
      <c r="D30" s="81">
        <v>6816</v>
      </c>
      <c r="E30" s="81" t="s">
        <v>209</v>
      </c>
      <c r="F30" s="89">
        <v>200</v>
      </c>
      <c r="G30" s="89">
        <v>0</v>
      </c>
      <c r="H30" s="89">
        <v>0</v>
      </c>
      <c r="I30" s="89">
        <v>0</v>
      </c>
      <c r="J30" s="89">
        <v>0</v>
      </c>
    </row>
    <row r="31" spans="3:10" ht="13.5" customHeight="1">
      <c r="C31" s="81">
        <v>683</v>
      </c>
      <c r="E31" s="81" t="s">
        <v>162</v>
      </c>
      <c r="F31" s="89">
        <f>F32</f>
        <v>5616083</v>
      </c>
      <c r="G31" s="89">
        <f>G32</f>
        <v>3000000</v>
      </c>
      <c r="H31" s="89">
        <f>H32</f>
        <v>500000</v>
      </c>
      <c r="I31" s="96">
        <f>I32</f>
        <v>500000</v>
      </c>
      <c r="J31" s="96">
        <f>J32</f>
        <v>500000</v>
      </c>
    </row>
    <row r="32" spans="4:10" ht="13.5" customHeight="1" hidden="1">
      <c r="D32" s="81">
        <v>6831</v>
      </c>
      <c r="E32" s="81" t="s">
        <v>162</v>
      </c>
      <c r="F32" s="89">
        <v>5616083</v>
      </c>
      <c r="G32" s="89">
        <v>3000000</v>
      </c>
      <c r="H32" s="89">
        <v>500000</v>
      </c>
      <c r="I32" s="89">
        <v>500000</v>
      </c>
      <c r="J32" s="89">
        <v>500000</v>
      </c>
    </row>
    <row r="33" spans="1:10" ht="28.5">
      <c r="A33" s="87">
        <v>7</v>
      </c>
      <c r="B33" s="94"/>
      <c r="C33" s="94"/>
      <c r="D33" s="94"/>
      <c r="E33" s="105" t="s">
        <v>35</v>
      </c>
      <c r="F33" s="88">
        <f>SUM(F34+F37)</f>
        <v>2737768</v>
      </c>
      <c r="G33" s="88">
        <f>SUM(G34+G37)</f>
        <v>1000000</v>
      </c>
      <c r="H33" s="88">
        <f>SUM(H34+H37)</f>
        <v>1000000</v>
      </c>
      <c r="I33" s="88">
        <f>SUM(I34+I37)</f>
        <v>1000000</v>
      </c>
      <c r="J33" s="88">
        <f>SUM(J34+J37)</f>
        <v>1000000</v>
      </c>
    </row>
    <row r="34" spans="1:10" ht="13.5" customHeight="1">
      <c r="A34" s="62"/>
      <c r="B34" s="87">
        <v>71</v>
      </c>
      <c r="C34" s="87"/>
      <c r="D34" s="87"/>
      <c r="E34" s="87" t="s">
        <v>94</v>
      </c>
      <c r="F34" s="88">
        <f aca="true" t="shared" si="1" ref="F34:H35">SUM(F35)</f>
        <v>1935846</v>
      </c>
      <c r="G34" s="88">
        <f t="shared" si="1"/>
        <v>0</v>
      </c>
      <c r="H34" s="88">
        <f t="shared" si="1"/>
        <v>0</v>
      </c>
      <c r="I34" s="88">
        <f>SUM(I35)</f>
        <v>0</v>
      </c>
      <c r="J34" s="88">
        <f>SUM(J35)</f>
        <v>0</v>
      </c>
    </row>
    <row r="35" spans="1:10" s="87" customFormat="1" ht="13.5" customHeight="1">
      <c r="A35" s="62"/>
      <c r="C35" s="81">
        <v>711</v>
      </c>
      <c r="D35" s="81"/>
      <c r="E35" s="81" t="s">
        <v>95</v>
      </c>
      <c r="F35" s="89">
        <f t="shared" si="1"/>
        <v>1935846</v>
      </c>
      <c r="G35" s="89">
        <f t="shared" si="1"/>
        <v>0</v>
      </c>
      <c r="H35" s="89">
        <f t="shared" si="1"/>
        <v>0</v>
      </c>
      <c r="I35" s="89">
        <f>SUM(I36)</f>
        <v>0</v>
      </c>
      <c r="J35" s="89">
        <f>SUM(J36)</f>
        <v>0</v>
      </c>
    </row>
    <row r="36" spans="1:10" ht="13.5" customHeight="1" hidden="1">
      <c r="A36" s="94"/>
      <c r="D36" s="81">
        <v>7111</v>
      </c>
      <c r="E36" s="81" t="s">
        <v>96</v>
      </c>
      <c r="F36" s="89">
        <v>1935846</v>
      </c>
      <c r="G36" s="89">
        <v>0</v>
      </c>
      <c r="H36" s="89">
        <v>0</v>
      </c>
      <c r="I36" s="89">
        <v>0</v>
      </c>
      <c r="J36" s="89">
        <v>0</v>
      </c>
    </row>
    <row r="37" spans="1:10" ht="28.5">
      <c r="A37" s="94"/>
      <c r="B37" s="87">
        <v>72</v>
      </c>
      <c r="C37" s="87"/>
      <c r="D37" s="87"/>
      <c r="E37" s="62" t="s">
        <v>38</v>
      </c>
      <c r="F37" s="88">
        <f>SUM(F38)</f>
        <v>801922</v>
      </c>
      <c r="G37" s="88">
        <f>SUM(G38)</f>
        <v>1000000</v>
      </c>
      <c r="H37" s="88">
        <f>SUM(H38)</f>
        <v>1000000</v>
      </c>
      <c r="I37" s="88">
        <f>SUM(I38)</f>
        <v>1000000</v>
      </c>
      <c r="J37" s="88">
        <f>SUM(J38)</f>
        <v>1000000</v>
      </c>
    </row>
    <row r="38" spans="1:10" s="87" customFormat="1" ht="13.5" customHeight="1">
      <c r="A38" s="62"/>
      <c r="C38" s="81">
        <v>721</v>
      </c>
      <c r="D38" s="81"/>
      <c r="E38" s="81" t="s">
        <v>36</v>
      </c>
      <c r="F38" s="89">
        <f>SUM(F39:F40)</f>
        <v>801922</v>
      </c>
      <c r="G38" s="89">
        <f>SUM(G39:G40)</f>
        <v>1000000</v>
      </c>
      <c r="H38" s="89">
        <f>SUM(H39:H40)</f>
        <v>1000000</v>
      </c>
      <c r="I38" s="96">
        <f>SUM(I39:I40)</f>
        <v>1000000</v>
      </c>
      <c r="J38" s="96">
        <f>SUM(J39:J40)</f>
        <v>1000000</v>
      </c>
    </row>
    <row r="39" spans="1:10" s="93" customFormat="1" ht="15" hidden="1">
      <c r="A39" s="65"/>
      <c r="B39" s="65"/>
      <c r="C39" s="65"/>
      <c r="D39" s="65">
        <v>7211</v>
      </c>
      <c r="E39" s="65" t="s">
        <v>123</v>
      </c>
      <c r="F39" s="91">
        <v>555890</v>
      </c>
      <c r="G39" s="91">
        <v>800000</v>
      </c>
      <c r="H39" s="91">
        <v>800000</v>
      </c>
      <c r="I39" s="91">
        <v>800000</v>
      </c>
      <c r="J39" s="91">
        <v>800000</v>
      </c>
    </row>
    <row r="40" spans="1:10" ht="13.5" customHeight="1" hidden="1">
      <c r="A40" s="94"/>
      <c r="D40" s="81">
        <v>7212</v>
      </c>
      <c r="E40" s="81" t="s">
        <v>37</v>
      </c>
      <c r="F40" s="89">
        <v>246032</v>
      </c>
      <c r="G40" s="89">
        <v>200000</v>
      </c>
      <c r="H40" s="89">
        <v>200000</v>
      </c>
      <c r="I40" s="89">
        <v>200000</v>
      </c>
      <c r="J40" s="89">
        <v>200000</v>
      </c>
    </row>
    <row r="41" spans="1:5" ht="13.5" customHeight="1">
      <c r="A41" s="94"/>
      <c r="B41" s="94"/>
      <c r="C41" s="62"/>
      <c r="D41" s="62"/>
      <c r="E41" s="62"/>
    </row>
    <row r="42" spans="1:5" ht="15">
      <c r="A42" s="94"/>
      <c r="B42" s="94"/>
      <c r="C42" s="62"/>
      <c r="D42" s="62"/>
      <c r="E42" s="62"/>
    </row>
    <row r="43" spans="1:5" ht="15">
      <c r="A43" s="94"/>
      <c r="B43" s="94"/>
      <c r="C43" s="62"/>
      <c r="D43" s="62"/>
      <c r="E43" s="62"/>
    </row>
    <row r="44" spans="1:4" ht="15">
      <c r="A44" s="94"/>
      <c r="B44" s="94"/>
      <c r="C44" s="94"/>
      <c r="D44" s="94"/>
    </row>
    <row r="45" spans="1:4" ht="15">
      <c r="A45" s="94"/>
      <c r="B45" s="94"/>
      <c r="C45" s="94"/>
      <c r="D45" s="94"/>
    </row>
    <row r="46" spans="1:4" ht="15">
      <c r="A46" s="94"/>
      <c r="B46" s="94"/>
      <c r="C46" s="94"/>
      <c r="D46" s="94"/>
    </row>
    <row r="47" spans="1:4" ht="15">
      <c r="A47" s="94"/>
      <c r="B47" s="94"/>
      <c r="C47" s="94"/>
      <c r="D47" s="94"/>
    </row>
    <row r="48" spans="1:4" ht="15">
      <c r="A48" s="94"/>
      <c r="B48" s="94"/>
      <c r="C48" s="94"/>
      <c r="D48" s="94"/>
    </row>
    <row r="49" spans="1:4" ht="15">
      <c r="A49" s="94"/>
      <c r="B49" s="94"/>
      <c r="C49" s="94"/>
      <c r="D49" s="94"/>
    </row>
    <row r="50" spans="1:4" ht="15">
      <c r="A50" s="94"/>
      <c r="B50" s="94"/>
      <c r="C50" s="94"/>
      <c r="D50" s="94"/>
    </row>
    <row r="51" spans="1:4" ht="15">
      <c r="A51" s="94"/>
      <c r="B51" s="94"/>
      <c r="C51" s="94"/>
      <c r="D51" s="94"/>
    </row>
    <row r="52" spans="1:4" ht="15">
      <c r="A52" s="94"/>
      <c r="B52" s="94"/>
      <c r="C52" s="94"/>
      <c r="D52" s="94"/>
    </row>
    <row r="53" spans="1:4" ht="15">
      <c r="A53" s="94"/>
      <c r="B53" s="94"/>
      <c r="C53" s="94"/>
      <c r="D53" s="94"/>
    </row>
    <row r="54" spans="1:4" ht="15">
      <c r="A54" s="94"/>
      <c r="B54" s="94"/>
      <c r="C54" s="94"/>
      <c r="D54" s="94"/>
    </row>
    <row r="55" spans="1:4" ht="15">
      <c r="A55" s="94"/>
      <c r="B55" s="94"/>
      <c r="C55" s="94"/>
      <c r="D55" s="94"/>
    </row>
    <row r="56" spans="1:4" ht="15">
      <c r="A56" s="94"/>
      <c r="B56" s="94"/>
      <c r="C56" s="94"/>
      <c r="D56" s="94"/>
    </row>
    <row r="57" spans="1:4" ht="15">
      <c r="A57" s="94"/>
      <c r="B57" s="94"/>
      <c r="C57" s="94"/>
      <c r="D57" s="94"/>
    </row>
    <row r="58" spans="1:4" ht="15">
      <c r="A58" s="94"/>
      <c r="B58" s="94"/>
      <c r="C58" s="94"/>
      <c r="D58" s="94"/>
    </row>
    <row r="59" spans="1:4" ht="15">
      <c r="A59" s="94"/>
      <c r="B59" s="94"/>
      <c r="C59" s="94"/>
      <c r="D59" s="94"/>
    </row>
    <row r="60" spans="1:4" ht="15">
      <c r="A60" s="94"/>
      <c r="B60" s="94"/>
      <c r="C60" s="94"/>
      <c r="D60" s="94"/>
    </row>
    <row r="61" spans="1:4" ht="15">
      <c r="A61" s="94"/>
      <c r="B61" s="94"/>
      <c r="C61" s="94"/>
      <c r="D61" s="94"/>
    </row>
    <row r="62" spans="1:4" ht="15">
      <c r="A62" s="94"/>
      <c r="B62" s="94"/>
      <c r="C62" s="94"/>
      <c r="D62" s="94"/>
    </row>
    <row r="63" spans="1:4" ht="15">
      <c r="A63" s="94"/>
      <c r="B63" s="94"/>
      <c r="C63" s="94"/>
      <c r="D63" s="94"/>
    </row>
    <row r="64" spans="1:4" ht="15">
      <c r="A64" s="94"/>
      <c r="B64" s="94"/>
      <c r="C64" s="94"/>
      <c r="D64" s="94"/>
    </row>
    <row r="65" spans="1:4" ht="15">
      <c r="A65" s="94"/>
      <c r="B65" s="94"/>
      <c r="C65" s="94"/>
      <c r="D65" s="94"/>
    </row>
    <row r="66" spans="1:4" ht="15">
      <c r="A66" s="94"/>
      <c r="B66" s="94"/>
      <c r="C66" s="94"/>
      <c r="D66" s="94"/>
    </row>
    <row r="67" spans="1:4" ht="15">
      <c r="A67" s="94"/>
      <c r="B67" s="94"/>
      <c r="C67" s="94"/>
      <c r="D67" s="94"/>
    </row>
    <row r="68" spans="1:5" ht="15">
      <c r="A68" s="67"/>
      <c r="B68" s="94"/>
      <c r="C68" s="94"/>
      <c r="D68" s="67"/>
      <c r="E68" s="68"/>
    </row>
    <row r="69" spans="1:5" ht="15">
      <c r="A69" s="87"/>
      <c r="D69" s="69"/>
      <c r="E69" s="68"/>
    </row>
    <row r="70" spans="1:5" ht="15">
      <c r="A70" s="87"/>
      <c r="B70" s="87"/>
      <c r="D70" s="69"/>
      <c r="E70" s="53"/>
    </row>
    <row r="71" spans="1:5" ht="15">
      <c r="A71" s="87"/>
      <c r="C71" s="87"/>
      <c r="D71" s="69"/>
      <c r="E71" s="53"/>
    </row>
    <row r="72" spans="1:5" ht="15">
      <c r="A72" s="87"/>
      <c r="C72" s="87"/>
      <c r="D72" s="70"/>
      <c r="E72" s="54"/>
    </row>
    <row r="73" spans="1:5" ht="15">
      <c r="A73" s="87"/>
      <c r="C73" s="87"/>
      <c r="D73" s="70"/>
      <c r="E73" s="68"/>
    </row>
    <row r="74" spans="1:5" ht="15">
      <c r="A74" s="87"/>
      <c r="C74" s="87"/>
      <c r="D74" s="70"/>
      <c r="E74" s="71"/>
    </row>
    <row r="75" spans="2:5" ht="15">
      <c r="B75" s="87"/>
      <c r="D75" s="72"/>
      <c r="E75" s="56"/>
    </row>
    <row r="76" spans="4:5" ht="15">
      <c r="D76" s="72"/>
      <c r="E76" s="56"/>
    </row>
    <row r="77" spans="4:5" ht="15">
      <c r="D77" s="70"/>
      <c r="E77" s="71"/>
    </row>
    <row r="78" spans="4:5" ht="15">
      <c r="D78" s="72"/>
      <c r="E78" s="56"/>
    </row>
    <row r="79" spans="3:5" ht="15">
      <c r="C79" s="87"/>
      <c r="D79" s="72"/>
      <c r="E79" s="68"/>
    </row>
    <row r="80" spans="3:5" ht="15">
      <c r="C80" s="87"/>
      <c r="D80" s="72"/>
      <c r="E80" s="71"/>
    </row>
    <row r="81" spans="4:5" ht="15">
      <c r="D81" s="72"/>
      <c r="E81" s="56"/>
    </row>
    <row r="82" spans="4:5" ht="15">
      <c r="D82" s="72"/>
      <c r="E82" s="56"/>
    </row>
    <row r="83" spans="4:5" ht="15">
      <c r="D83" s="72"/>
      <c r="E83" s="71"/>
    </row>
    <row r="84" spans="4:5" ht="15">
      <c r="D84" s="72"/>
      <c r="E84" s="56"/>
    </row>
    <row r="85" spans="4:5" ht="15">
      <c r="D85" s="72"/>
      <c r="E85" s="56"/>
    </row>
    <row r="86" spans="4:5" ht="15">
      <c r="D86" s="72"/>
      <c r="E86" s="71"/>
    </row>
    <row r="87" spans="4:5" ht="15">
      <c r="D87" s="72"/>
      <c r="E87" s="56"/>
    </row>
    <row r="88" spans="4:5" ht="15">
      <c r="D88" s="72"/>
      <c r="E88" s="56"/>
    </row>
    <row r="89" spans="4:5" ht="15">
      <c r="D89" s="72"/>
      <c r="E89" s="56"/>
    </row>
    <row r="90" spans="2:5" ht="15">
      <c r="B90" s="87"/>
      <c r="D90" s="72"/>
      <c r="E90" s="53"/>
    </row>
    <row r="91" spans="3:5" ht="15">
      <c r="C91" s="87"/>
      <c r="D91" s="72"/>
      <c r="E91" s="68"/>
    </row>
    <row r="92" spans="3:5" ht="15">
      <c r="C92" s="87"/>
      <c r="D92" s="70"/>
      <c r="E92" s="71"/>
    </row>
    <row r="93" spans="4:5" ht="15">
      <c r="D93" s="72"/>
      <c r="E93" s="56"/>
    </row>
    <row r="94" spans="2:5" ht="15">
      <c r="B94" s="87"/>
      <c r="D94" s="72"/>
      <c r="E94" s="53"/>
    </row>
    <row r="95" spans="3:5" ht="15">
      <c r="C95" s="87"/>
      <c r="D95" s="72"/>
      <c r="E95" s="53"/>
    </row>
    <row r="96" spans="3:5" ht="15">
      <c r="C96" s="87"/>
      <c r="D96" s="73"/>
      <c r="E96" s="71"/>
    </row>
    <row r="97" spans="4:5" ht="15">
      <c r="D97" s="74"/>
      <c r="E97" s="75"/>
    </row>
    <row r="98" spans="4:5" ht="15">
      <c r="D98" s="70"/>
      <c r="E98" s="54"/>
    </row>
    <row r="99" spans="4:5" ht="15">
      <c r="D99" s="72"/>
      <c r="E99" s="56"/>
    </row>
    <row r="100" spans="3:5" ht="15">
      <c r="C100" s="87"/>
      <c r="D100" s="72"/>
      <c r="E100" s="68"/>
    </row>
    <row r="101" spans="3:5" ht="15">
      <c r="C101" s="87"/>
      <c r="D101" s="72"/>
      <c r="E101" s="71"/>
    </row>
    <row r="102" spans="4:5" ht="15">
      <c r="D102" s="72"/>
      <c r="E102" s="56"/>
    </row>
    <row r="103" spans="4:5" ht="15">
      <c r="D103" s="72"/>
      <c r="E103" s="54"/>
    </row>
    <row r="104" spans="4:5" ht="15">
      <c r="D104" s="72"/>
      <c r="E104" s="56"/>
    </row>
    <row r="105" spans="4:5" ht="15">
      <c r="D105" s="72"/>
      <c r="E105" s="71"/>
    </row>
    <row r="106" spans="4:5" ht="15">
      <c r="D106" s="74"/>
      <c r="E106" s="75"/>
    </row>
    <row r="107" spans="2:5" ht="15">
      <c r="B107" s="87"/>
      <c r="D107" s="74"/>
      <c r="E107" s="68"/>
    </row>
    <row r="108" spans="3:5" ht="15">
      <c r="C108" s="87"/>
      <c r="D108" s="74"/>
      <c r="E108" s="53"/>
    </row>
    <row r="109" spans="3:5" ht="15">
      <c r="C109" s="87"/>
      <c r="D109" s="70"/>
      <c r="E109" s="71"/>
    </row>
    <row r="110" spans="4:5" ht="15">
      <c r="D110" s="72"/>
      <c r="E110" s="56"/>
    </row>
    <row r="111" spans="2:5" ht="15">
      <c r="B111" s="87"/>
      <c r="D111" s="72"/>
      <c r="E111" s="53"/>
    </row>
    <row r="112" spans="3:5" ht="15">
      <c r="C112" s="87"/>
      <c r="D112" s="72"/>
      <c r="E112" s="68"/>
    </row>
    <row r="113" spans="3:5" ht="15">
      <c r="C113" s="87"/>
      <c r="D113" s="70"/>
      <c r="E113" s="71"/>
    </row>
    <row r="114" spans="4:5" ht="15">
      <c r="D114" s="74"/>
      <c r="E114" s="56"/>
    </row>
    <row r="115" spans="3:5" ht="15">
      <c r="C115" s="87"/>
      <c r="D115" s="74"/>
      <c r="E115" s="68"/>
    </row>
    <row r="116" spans="4:5" ht="15">
      <c r="D116" s="70"/>
      <c r="E116" s="71"/>
    </row>
    <row r="117" spans="4:5" ht="15">
      <c r="D117" s="72"/>
      <c r="E117" s="56"/>
    </row>
    <row r="118" spans="4:5" ht="15">
      <c r="D118" s="70"/>
      <c r="E118" s="71"/>
    </row>
    <row r="119" spans="4:5" ht="15">
      <c r="D119" s="72"/>
      <c r="E119" s="56"/>
    </row>
    <row r="120" spans="4:5" ht="15">
      <c r="D120" s="72"/>
      <c r="E120" s="56"/>
    </row>
    <row r="121" spans="1:5" ht="15">
      <c r="A121" s="87"/>
      <c r="D121" s="69"/>
      <c r="E121" s="68"/>
    </row>
    <row r="122" spans="2:5" ht="15">
      <c r="B122" s="87"/>
      <c r="C122" s="87"/>
      <c r="D122" s="76"/>
      <c r="E122" s="68"/>
    </row>
    <row r="123" spans="2:5" ht="15">
      <c r="B123" s="87"/>
      <c r="C123" s="87"/>
      <c r="D123" s="76"/>
      <c r="E123" s="53"/>
    </row>
    <row r="124" spans="2:5" ht="15">
      <c r="B124" s="87"/>
      <c r="C124" s="87"/>
      <c r="D124" s="70"/>
      <c r="E124" s="54"/>
    </row>
    <row r="125" spans="4:5" ht="15">
      <c r="D125" s="72"/>
      <c r="E125" s="56"/>
    </row>
    <row r="126" spans="2:5" ht="15">
      <c r="B126" s="87"/>
      <c r="D126" s="72"/>
      <c r="E126" s="68"/>
    </row>
    <row r="127" spans="3:5" ht="15">
      <c r="C127" s="87"/>
      <c r="D127" s="72"/>
      <c r="E127" s="53"/>
    </row>
    <row r="128" spans="3:5" ht="15">
      <c r="C128" s="87"/>
      <c r="D128" s="70"/>
      <c r="E128" s="71"/>
    </row>
    <row r="129" spans="4:5" ht="15">
      <c r="D129" s="72"/>
      <c r="E129" s="56"/>
    </row>
    <row r="130" spans="4:5" ht="15">
      <c r="D130" s="72"/>
      <c r="E130" s="56"/>
    </row>
    <row r="131" spans="4:5" ht="15">
      <c r="D131" s="98"/>
      <c r="E131" s="99"/>
    </row>
    <row r="132" spans="4:5" ht="15">
      <c r="D132" s="72"/>
      <c r="E132" s="56"/>
    </row>
    <row r="133" spans="4:5" ht="15">
      <c r="D133" s="72"/>
      <c r="E133" s="56"/>
    </row>
    <row r="134" spans="4:5" ht="15">
      <c r="D134" s="72"/>
      <c r="E134" s="56"/>
    </row>
    <row r="135" spans="4:5" ht="15">
      <c r="D135" s="70"/>
      <c r="E135" s="71"/>
    </row>
    <row r="136" spans="4:5" ht="15">
      <c r="D136" s="72"/>
      <c r="E136" s="56"/>
    </row>
    <row r="137" spans="4:5" ht="15">
      <c r="D137" s="70"/>
      <c r="E137" s="71"/>
    </row>
    <row r="138" spans="4:5" ht="15">
      <c r="D138" s="72"/>
      <c r="E138" s="56"/>
    </row>
    <row r="139" spans="4:5" ht="15">
      <c r="D139" s="72"/>
      <c r="E139" s="56"/>
    </row>
    <row r="140" spans="4:5" ht="15">
      <c r="D140" s="72"/>
      <c r="E140" s="56"/>
    </row>
    <row r="141" spans="4:5" ht="15">
      <c r="D141" s="72"/>
      <c r="E141" s="56"/>
    </row>
    <row r="142" spans="1:5" ht="15">
      <c r="A142" s="68"/>
      <c r="B142" s="68"/>
      <c r="C142" s="68"/>
      <c r="D142" s="68"/>
      <c r="E142" s="77"/>
    </row>
    <row r="143" spans="3:5" ht="15">
      <c r="C143" s="87"/>
      <c r="D143" s="72"/>
      <c r="E143" s="53"/>
    </row>
    <row r="144" spans="4:5" ht="15">
      <c r="D144" s="100"/>
      <c r="E144" s="101"/>
    </row>
    <row r="145" spans="4:5" ht="15">
      <c r="D145" s="72"/>
      <c r="E145" s="56"/>
    </row>
    <row r="146" spans="4:5" ht="15">
      <c r="D146" s="98"/>
      <c r="E146" s="99"/>
    </row>
    <row r="147" spans="4:5" ht="15">
      <c r="D147" s="98"/>
      <c r="E147" s="99"/>
    </row>
    <row r="148" spans="4:5" ht="15">
      <c r="D148" s="72"/>
      <c r="E148" s="56"/>
    </row>
    <row r="149" spans="4:5" ht="15">
      <c r="D149" s="70"/>
      <c r="E149" s="71"/>
    </row>
    <row r="150" spans="4:5" ht="15">
      <c r="D150" s="72"/>
      <c r="E150" s="56"/>
    </row>
    <row r="151" spans="4:5" ht="15">
      <c r="D151" s="72"/>
      <c r="E151" s="56"/>
    </row>
    <row r="152" spans="4:5" ht="15">
      <c r="D152" s="70"/>
      <c r="E152" s="71"/>
    </row>
    <row r="153" spans="4:5" ht="15">
      <c r="D153" s="72"/>
      <c r="E153" s="56"/>
    </row>
    <row r="154" spans="4:5" ht="15">
      <c r="D154" s="98"/>
      <c r="E154" s="99"/>
    </row>
    <row r="155" spans="4:5" ht="15">
      <c r="D155" s="70"/>
      <c r="E155" s="101"/>
    </row>
    <row r="156" spans="4:5" ht="15">
      <c r="D156" s="74"/>
      <c r="E156" s="99"/>
    </row>
    <row r="157" spans="4:5" ht="15">
      <c r="D157" s="70"/>
      <c r="E157" s="71"/>
    </row>
    <row r="158" spans="4:5" ht="15">
      <c r="D158" s="72"/>
      <c r="E158" s="56"/>
    </row>
    <row r="159" spans="3:5" ht="15">
      <c r="C159" s="87"/>
      <c r="D159" s="72"/>
      <c r="E159" s="53"/>
    </row>
    <row r="160" spans="4:5" ht="15">
      <c r="D160" s="74"/>
      <c r="E160" s="71"/>
    </row>
    <row r="161" spans="4:5" ht="15">
      <c r="D161" s="74"/>
      <c r="E161" s="99"/>
    </row>
    <row r="162" spans="3:5" ht="15">
      <c r="C162" s="87"/>
      <c r="D162" s="74"/>
      <c r="E162" s="102"/>
    </row>
    <row r="163" spans="3:5" ht="15">
      <c r="C163" s="87"/>
      <c r="D163" s="70"/>
      <c r="E163" s="54"/>
    </row>
    <row r="164" spans="4:5" ht="15">
      <c r="D164" s="72"/>
      <c r="E164" s="56"/>
    </row>
    <row r="165" spans="4:5" ht="15">
      <c r="D165" s="100"/>
      <c r="E165" s="103"/>
    </row>
    <row r="166" spans="4:5" ht="15">
      <c r="D166" s="98"/>
      <c r="E166" s="99"/>
    </row>
    <row r="167" spans="2:5" ht="15">
      <c r="B167" s="87"/>
      <c r="D167" s="98"/>
      <c r="E167" s="102"/>
    </row>
    <row r="168" spans="3:5" ht="15">
      <c r="C168" s="87"/>
      <c r="D168" s="98"/>
      <c r="E168" s="102"/>
    </row>
    <row r="169" spans="4:5" ht="15">
      <c r="D169" s="100"/>
      <c r="E169" s="101"/>
    </row>
    <row r="170" spans="4:5" ht="15">
      <c r="D170" s="98"/>
      <c r="E170" s="99"/>
    </row>
    <row r="171" spans="2:5" ht="15">
      <c r="B171" s="87"/>
      <c r="D171" s="98"/>
      <c r="E171" s="104"/>
    </row>
    <row r="172" spans="3:5" ht="15">
      <c r="C172" s="87"/>
      <c r="D172" s="98"/>
      <c r="E172" s="53"/>
    </row>
    <row r="173" spans="3:5" ht="15">
      <c r="C173" s="87"/>
      <c r="D173" s="70"/>
      <c r="E173" s="54"/>
    </row>
    <row r="174" spans="4:5" ht="15">
      <c r="D174" s="72"/>
      <c r="E174" s="56"/>
    </row>
    <row r="175" spans="3:5" ht="15">
      <c r="C175" s="87"/>
      <c r="D175" s="72"/>
      <c r="E175" s="102"/>
    </row>
    <row r="176" spans="4:5" ht="15">
      <c r="D176" s="100"/>
      <c r="E176" s="101"/>
    </row>
    <row r="177" spans="4:5" ht="15">
      <c r="D177" s="98"/>
      <c r="E177" s="99"/>
    </row>
    <row r="178" spans="4:5" ht="15">
      <c r="D178" s="72"/>
      <c r="E178" s="56"/>
    </row>
    <row r="179" spans="1:5" ht="15">
      <c r="A179" s="67"/>
      <c r="B179" s="94"/>
      <c r="C179" s="94"/>
      <c r="D179" s="94"/>
      <c r="E179" s="68"/>
    </row>
    <row r="180" spans="1:5" ht="15">
      <c r="A180" s="87"/>
      <c r="D180" s="69"/>
      <c r="E180" s="68"/>
    </row>
    <row r="181" spans="1:5" ht="15">
      <c r="A181" s="87"/>
      <c r="B181" s="87"/>
      <c r="D181" s="69"/>
      <c r="E181" s="53"/>
    </row>
    <row r="182" spans="3:5" ht="15">
      <c r="C182" s="87"/>
      <c r="D182" s="72"/>
      <c r="E182" s="68"/>
    </row>
    <row r="183" spans="4:5" ht="15">
      <c r="D183" s="73"/>
      <c r="E183" s="71"/>
    </row>
    <row r="184" spans="2:5" ht="15">
      <c r="B184" s="87"/>
      <c r="D184" s="72"/>
      <c r="E184" s="53"/>
    </row>
    <row r="185" spans="3:5" ht="15">
      <c r="C185" s="87"/>
      <c r="D185" s="72"/>
      <c r="E185" s="53"/>
    </row>
    <row r="186" spans="4:5" ht="15">
      <c r="D186" s="70"/>
      <c r="E186" s="54"/>
    </row>
    <row r="187" spans="3:5" ht="15">
      <c r="C187" s="87"/>
      <c r="D187" s="72"/>
      <c r="E187" s="68"/>
    </row>
    <row r="188" spans="4:5" ht="15">
      <c r="D188" s="72"/>
      <c r="E188" s="54"/>
    </row>
    <row r="189" spans="2:5" ht="15">
      <c r="B189" s="87"/>
      <c r="D189" s="74"/>
      <c r="E189" s="68"/>
    </row>
    <row r="190" spans="3:5" ht="15">
      <c r="C190" s="87"/>
      <c r="D190" s="74"/>
      <c r="E190" s="53"/>
    </row>
    <row r="191" spans="4:5" ht="15">
      <c r="D191" s="70"/>
      <c r="E191" s="71"/>
    </row>
    <row r="192" spans="1:5" ht="15">
      <c r="A192" s="87"/>
      <c r="D192" s="69"/>
      <c r="E192" s="68"/>
    </row>
    <row r="193" spans="2:5" ht="15">
      <c r="B193" s="87"/>
      <c r="D193" s="72"/>
      <c r="E193" s="68"/>
    </row>
    <row r="194" spans="3:5" ht="15">
      <c r="C194" s="87"/>
      <c r="D194" s="72"/>
      <c r="E194" s="53"/>
    </row>
    <row r="195" spans="3:5" ht="15">
      <c r="C195" s="87"/>
      <c r="D195" s="70"/>
      <c r="E195" s="71"/>
    </row>
    <row r="196" spans="3:5" ht="15">
      <c r="C196" s="87"/>
      <c r="D196" s="72"/>
      <c r="E196" s="53"/>
    </row>
    <row r="197" spans="4:5" ht="15">
      <c r="D197" s="100"/>
      <c r="E197" s="101"/>
    </row>
    <row r="198" spans="3:5" ht="15">
      <c r="C198" s="87"/>
      <c r="D198" s="74"/>
      <c r="E198" s="102"/>
    </row>
    <row r="199" spans="3:5" ht="15">
      <c r="C199" s="87"/>
      <c r="D199" s="70"/>
      <c r="E199" s="54"/>
    </row>
    <row r="200" spans="4:5" ht="15">
      <c r="D200" s="100"/>
      <c r="E200" s="103"/>
    </row>
    <row r="201" spans="2:5" ht="15">
      <c r="B201" s="87"/>
      <c r="D201" s="98"/>
      <c r="E201" s="104"/>
    </row>
    <row r="202" spans="3:5" ht="15">
      <c r="C202" s="87"/>
      <c r="D202" s="98"/>
      <c r="E202" s="53"/>
    </row>
    <row r="203" spans="3:5" ht="15">
      <c r="C203" s="87"/>
      <c r="D203" s="70"/>
      <c r="E203" s="54"/>
    </row>
    <row r="204" spans="3:5" ht="15">
      <c r="C204" s="87"/>
      <c r="D204" s="70"/>
      <c r="E204" s="54"/>
    </row>
    <row r="205" spans="4:5" ht="15">
      <c r="D205" s="72"/>
      <c r="E205" s="56"/>
    </row>
    <row r="206" spans="1:5" ht="15">
      <c r="A206" s="226"/>
      <c r="B206" s="227"/>
      <c r="C206" s="227"/>
      <c r="D206" s="227"/>
      <c r="E206" s="227"/>
    </row>
    <row r="207" spans="1:5" ht="15">
      <c r="A207" s="78"/>
      <c r="B207" s="78"/>
      <c r="C207" s="78"/>
      <c r="D207" s="78"/>
      <c r="E207" s="79"/>
    </row>
    <row r="209" spans="1:5" ht="15">
      <c r="A209" s="87"/>
      <c r="B209" s="87"/>
      <c r="C209" s="87"/>
      <c r="D209" s="87"/>
      <c r="E209" s="62"/>
    </row>
    <row r="210" spans="1:5" ht="15">
      <c r="A210" s="87"/>
      <c r="B210" s="87"/>
      <c r="C210" s="87"/>
      <c r="D210" s="87"/>
      <c r="E210" s="62"/>
    </row>
    <row r="211" spans="1:5" ht="15">
      <c r="A211" s="87"/>
      <c r="B211" s="87"/>
      <c r="C211" s="87"/>
      <c r="D211" s="87"/>
      <c r="E211" s="62"/>
    </row>
    <row r="212" spans="1:5" ht="15">
      <c r="A212" s="87"/>
      <c r="B212" s="87"/>
      <c r="C212" s="87"/>
      <c r="D212" s="87"/>
      <c r="E212" s="62"/>
    </row>
    <row r="213" spans="1:5" ht="15">
      <c r="A213" s="87"/>
      <c r="B213" s="87"/>
      <c r="C213" s="87"/>
      <c r="D213" s="87"/>
      <c r="E213" s="62"/>
    </row>
    <row r="214" spans="1:3" ht="15">
      <c r="A214" s="87"/>
      <c r="B214" s="87"/>
      <c r="C214" s="87"/>
    </row>
    <row r="215" spans="1:5" ht="15">
      <c r="A215" s="87"/>
      <c r="B215" s="87"/>
      <c r="C215" s="87"/>
      <c r="D215" s="87"/>
      <c r="E215" s="62"/>
    </row>
    <row r="216" spans="1:5" ht="15">
      <c r="A216" s="87"/>
      <c r="B216" s="87"/>
      <c r="C216" s="87"/>
      <c r="D216" s="87"/>
      <c r="E216" s="105"/>
    </row>
    <row r="217" spans="1:5" ht="15">
      <c r="A217" s="87"/>
      <c r="B217" s="87"/>
      <c r="C217" s="87"/>
      <c r="D217" s="87"/>
      <c r="E217" s="62"/>
    </row>
    <row r="218" spans="1:5" ht="15">
      <c r="A218" s="87"/>
      <c r="B218" s="87"/>
      <c r="C218" s="87"/>
      <c r="D218" s="87"/>
      <c r="E218" s="68"/>
    </row>
    <row r="219" spans="4:5" ht="15">
      <c r="D219" s="70"/>
      <c r="E219" s="71"/>
    </row>
  </sheetData>
  <sheetProtection/>
  <mergeCells count="3">
    <mergeCell ref="A206:E206"/>
    <mergeCell ref="A2:J2"/>
    <mergeCell ref="A1:J1"/>
  </mergeCells>
  <printOptions horizontalCentered="1"/>
  <pageMargins left="0.1968503937007874" right="0.1968503937007874" top="0.4330708661417323" bottom="0.4330708661417323" header="0.31496062992125984" footer="0.1968503937007874"/>
  <pageSetup firstPageNumber="2" useFirstPageNumber="1" horizontalDpi="600" verticalDpi="600" orientation="landscape" paperSize="9" scale="85" r:id="rId1"/>
  <headerFooter alignWithMargins="0">
    <oddFooter>&amp;R&amp;P</oddFooter>
  </headerFooter>
  <rowBreaks count="2" manualBreakCount="2">
    <brk id="140" max="9" man="1"/>
    <brk id="20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E90" sqref="E90:E91"/>
    </sheetView>
  </sheetViews>
  <sheetFormatPr defaultColWidth="11.421875" defaultRowHeight="14.25" customHeight="1"/>
  <cols>
    <col min="1" max="2" width="4.8515625" style="47" customWidth="1"/>
    <col min="3" max="3" width="7.28125" style="47" customWidth="1"/>
    <col min="4" max="4" width="0.13671875" style="154" customWidth="1"/>
    <col min="5" max="5" width="44.7109375" style="42" customWidth="1"/>
    <col min="6" max="7" width="12.00390625" style="50" customWidth="1"/>
    <col min="8" max="8" width="14.7109375" style="50" customWidth="1"/>
    <col min="9" max="9" width="14.57421875" style="50" customWidth="1"/>
    <col min="10" max="10" width="14.421875" style="50" customWidth="1"/>
    <col min="11" max="16384" width="11.421875" style="30" customWidth="1"/>
  </cols>
  <sheetData>
    <row r="1" spans="1:10" ht="30.75" customHeight="1">
      <c r="A1" s="230" t="s">
        <v>84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4" s="34" customFormat="1" ht="42.75" customHeight="1">
      <c r="A2" s="32" t="s">
        <v>1</v>
      </c>
      <c r="B2" s="32" t="s">
        <v>0</v>
      </c>
      <c r="C2" s="32" t="s">
        <v>221</v>
      </c>
      <c r="D2" s="32" t="s">
        <v>2</v>
      </c>
      <c r="E2" s="33" t="s">
        <v>63</v>
      </c>
      <c r="F2" s="158" t="s">
        <v>222</v>
      </c>
      <c r="G2" s="158" t="s">
        <v>223</v>
      </c>
      <c r="H2" s="159" t="s">
        <v>224</v>
      </c>
      <c r="I2" s="159" t="s">
        <v>225</v>
      </c>
      <c r="J2" s="159" t="s">
        <v>226</v>
      </c>
      <c r="L2" s="106"/>
      <c r="M2" s="106"/>
      <c r="N2" s="107"/>
    </row>
    <row r="3" spans="1:10" s="34" customFormat="1" ht="10.5" customHeight="1">
      <c r="A3" s="155">
        <v>1</v>
      </c>
      <c r="B3" s="155">
        <v>2</v>
      </c>
      <c r="C3" s="155">
        <v>3</v>
      </c>
      <c r="D3" s="155">
        <v>4</v>
      </c>
      <c r="E3" s="156">
        <v>4</v>
      </c>
      <c r="F3" s="157">
        <v>5</v>
      </c>
      <c r="G3" s="157">
        <v>6</v>
      </c>
      <c r="H3" s="157">
        <v>7</v>
      </c>
      <c r="I3" s="157">
        <v>8</v>
      </c>
      <c r="J3" s="157">
        <v>9</v>
      </c>
    </row>
    <row r="4" spans="1:10" ht="17.25" customHeight="1">
      <c r="A4" s="18">
        <v>3</v>
      </c>
      <c r="B4" s="35"/>
      <c r="C4" s="35"/>
      <c r="D4" s="80"/>
      <c r="E4" s="67" t="s">
        <v>39</v>
      </c>
      <c r="F4" s="63">
        <f>F5+F15+F46+F60+F63</f>
        <v>88548535</v>
      </c>
      <c r="G4" s="63">
        <f>G5+G15+G46+G60+G63</f>
        <v>88841000</v>
      </c>
      <c r="H4" s="63">
        <f>H5+H15+H46+H60+H63</f>
        <v>73033000</v>
      </c>
      <c r="I4" s="63">
        <f>I5+I15+I46+I60+I63</f>
        <v>47200000</v>
      </c>
      <c r="J4" s="63">
        <f>J5+J15+J46+J60+J63</f>
        <v>32173000</v>
      </c>
    </row>
    <row r="5" spans="1:10" ht="12.75" customHeight="1">
      <c r="A5" s="18"/>
      <c r="B5" s="18">
        <v>31</v>
      </c>
      <c r="C5" s="18"/>
      <c r="D5" s="108"/>
      <c r="E5" s="161" t="s">
        <v>40</v>
      </c>
      <c r="F5" s="63">
        <f>F6+F10+F12</f>
        <v>12486095</v>
      </c>
      <c r="G5" s="63">
        <f>G6+G10+G12</f>
        <v>18183000</v>
      </c>
      <c r="H5" s="63">
        <f>H6+H10+H12</f>
        <v>14683000</v>
      </c>
      <c r="I5" s="63">
        <f>I6+I10+I12</f>
        <v>12833000</v>
      </c>
      <c r="J5" s="63">
        <f>J6+J10+J12</f>
        <v>12833000</v>
      </c>
    </row>
    <row r="6" spans="1:10" s="17" customFormat="1" ht="13.5" customHeight="1">
      <c r="A6" s="18"/>
      <c r="B6" s="18"/>
      <c r="C6" s="35">
        <v>311</v>
      </c>
      <c r="D6" s="110"/>
      <c r="E6" s="162" t="s">
        <v>102</v>
      </c>
      <c r="F6" s="50">
        <f>SUM(F7:F9)</f>
        <v>9538220</v>
      </c>
      <c r="G6" s="50">
        <f>SUM(G7:G9)</f>
        <v>10580000</v>
      </c>
      <c r="H6" s="50">
        <f>SUM(H7:H9)</f>
        <v>10580000</v>
      </c>
      <c r="I6" s="66">
        <f>SUM(I7:I9)</f>
        <v>10580000</v>
      </c>
      <c r="J6" s="66">
        <f>SUM(J7:J9)</f>
        <v>10580000</v>
      </c>
    </row>
    <row r="7" spans="1:10" ht="13.5" customHeight="1" hidden="1">
      <c r="A7" s="35"/>
      <c r="B7" s="35"/>
      <c r="C7" s="35"/>
      <c r="D7" s="110">
        <v>3111</v>
      </c>
      <c r="E7" s="162" t="s">
        <v>41</v>
      </c>
      <c r="F7" s="50">
        <f>'posebni dio'!C11</f>
        <v>9538220</v>
      </c>
      <c r="G7" s="50">
        <f>'posebni dio'!D11</f>
        <v>10380000</v>
      </c>
      <c r="H7" s="50">
        <f>'posebni dio'!E11</f>
        <v>10380000</v>
      </c>
      <c r="I7" s="64">
        <f>'posebni dio'!F11</f>
        <v>10380000</v>
      </c>
      <c r="J7" s="64">
        <f>'posebni dio'!G11</f>
        <v>10380000</v>
      </c>
    </row>
    <row r="8" spans="1:10" ht="13.5" customHeight="1" hidden="1">
      <c r="A8" s="35"/>
      <c r="B8" s="35"/>
      <c r="C8" s="35"/>
      <c r="D8" s="110">
        <v>3112</v>
      </c>
      <c r="E8" s="162" t="s">
        <v>170</v>
      </c>
      <c r="F8" s="50">
        <f>'posebni dio'!C12</f>
        <v>0</v>
      </c>
      <c r="G8" s="50">
        <f>'posebni dio'!D12</f>
        <v>100000</v>
      </c>
      <c r="H8" s="50">
        <f>'posebni dio'!E12</f>
        <v>100000</v>
      </c>
      <c r="I8" s="64">
        <f>'posebni dio'!F12</f>
        <v>100000</v>
      </c>
      <c r="J8" s="64">
        <f>'posebni dio'!G12</f>
        <v>100000</v>
      </c>
    </row>
    <row r="9" spans="1:10" s="41" customFormat="1" ht="15" hidden="1">
      <c r="A9" s="112"/>
      <c r="B9" s="113"/>
      <c r="C9" s="113"/>
      <c r="D9" s="114">
        <v>3113</v>
      </c>
      <c r="E9" s="115" t="s">
        <v>124</v>
      </c>
      <c r="F9" s="50">
        <f>'posebni dio'!C13</f>
        <v>0</v>
      </c>
      <c r="G9" s="50">
        <f>'posebni dio'!D13</f>
        <v>100000</v>
      </c>
      <c r="H9" s="50">
        <f>'posebni dio'!E13</f>
        <v>100000</v>
      </c>
      <c r="I9" s="64">
        <f>'posebni dio'!F13</f>
        <v>100000</v>
      </c>
      <c r="J9" s="64">
        <f>'posebni dio'!G13</f>
        <v>100000</v>
      </c>
    </row>
    <row r="10" spans="1:10" s="17" customFormat="1" ht="13.5" customHeight="1">
      <c r="A10" s="18"/>
      <c r="B10" s="18"/>
      <c r="C10" s="35">
        <v>312</v>
      </c>
      <c r="D10" s="110"/>
      <c r="E10" s="162" t="s">
        <v>42</v>
      </c>
      <c r="F10" s="50">
        <f>F11</f>
        <v>1376535</v>
      </c>
      <c r="G10" s="50">
        <f>G11</f>
        <v>6000000</v>
      </c>
      <c r="H10" s="50">
        <f>H11</f>
        <v>2500000</v>
      </c>
      <c r="I10" s="66">
        <f>I11</f>
        <v>650000</v>
      </c>
      <c r="J10" s="66">
        <f>J11</f>
        <v>650000</v>
      </c>
    </row>
    <row r="11" spans="1:10" ht="13.5" customHeight="1" hidden="1">
      <c r="A11" s="35"/>
      <c r="B11" s="35"/>
      <c r="C11" s="35"/>
      <c r="D11" s="110">
        <v>3121</v>
      </c>
      <c r="E11" s="162" t="s">
        <v>42</v>
      </c>
      <c r="F11" s="50">
        <f>'posebni dio'!C15</f>
        <v>1376535</v>
      </c>
      <c r="G11" s="50">
        <f>'posebni dio'!D15</f>
        <v>6000000</v>
      </c>
      <c r="H11" s="50">
        <f>'posebni dio'!E15</f>
        <v>2500000</v>
      </c>
      <c r="I11" s="64">
        <f>'posebni dio'!F15</f>
        <v>650000</v>
      </c>
      <c r="J11" s="64">
        <f>'posebni dio'!G15</f>
        <v>650000</v>
      </c>
    </row>
    <row r="12" spans="1:10" s="17" customFormat="1" ht="13.5" customHeight="1">
      <c r="A12" s="18"/>
      <c r="B12" s="18"/>
      <c r="C12" s="35">
        <v>313</v>
      </c>
      <c r="D12" s="110"/>
      <c r="E12" s="162" t="s">
        <v>43</v>
      </c>
      <c r="F12" s="50">
        <f>F13+F14</f>
        <v>1571340</v>
      </c>
      <c r="G12" s="50">
        <f>G13+G14</f>
        <v>1603000</v>
      </c>
      <c r="H12" s="50">
        <f>H13+H14</f>
        <v>1603000</v>
      </c>
      <c r="I12" s="66">
        <f>I13+I14</f>
        <v>1603000</v>
      </c>
      <c r="J12" s="66">
        <f>J13+J14</f>
        <v>1603000</v>
      </c>
    </row>
    <row r="13" spans="1:10" ht="13.5" customHeight="1" hidden="1">
      <c r="A13" s="35"/>
      <c r="B13" s="35"/>
      <c r="C13" s="35"/>
      <c r="D13" s="110">
        <v>3132</v>
      </c>
      <c r="E13" s="162" t="s">
        <v>110</v>
      </c>
      <c r="F13" s="50">
        <f>'posebni dio'!C17</f>
        <v>1402330</v>
      </c>
      <c r="G13" s="50">
        <f>'posebni dio'!D17</f>
        <v>1415000</v>
      </c>
      <c r="H13" s="50">
        <f>'posebni dio'!E17</f>
        <v>1415000</v>
      </c>
      <c r="I13" s="50">
        <f>'posebni dio'!F17</f>
        <v>1415000</v>
      </c>
      <c r="J13" s="50">
        <f>'posebni dio'!G17</f>
        <v>1415000</v>
      </c>
    </row>
    <row r="14" spans="1:10" ht="13.5" customHeight="1" hidden="1">
      <c r="A14" s="35"/>
      <c r="B14" s="35"/>
      <c r="C14" s="35"/>
      <c r="D14" s="110">
        <v>3133</v>
      </c>
      <c r="E14" s="162" t="s">
        <v>114</v>
      </c>
      <c r="F14" s="50">
        <f>'posebni dio'!C18</f>
        <v>169010</v>
      </c>
      <c r="G14" s="50">
        <f>'posebni dio'!D18</f>
        <v>188000</v>
      </c>
      <c r="H14" s="50">
        <f>'posebni dio'!E18</f>
        <v>188000</v>
      </c>
      <c r="I14" s="50">
        <f>'posebni dio'!F18</f>
        <v>188000</v>
      </c>
      <c r="J14" s="50">
        <f>'posebni dio'!G18</f>
        <v>188000</v>
      </c>
    </row>
    <row r="15" spans="1:10" ht="13.5" customHeight="1">
      <c r="A15" s="18"/>
      <c r="B15" s="18">
        <v>32</v>
      </c>
      <c r="C15" s="35"/>
      <c r="D15" s="108"/>
      <c r="E15" s="69" t="s">
        <v>3</v>
      </c>
      <c r="F15" s="63">
        <f>F16+F21+F26+F36+F38</f>
        <v>19167637</v>
      </c>
      <c r="G15" s="63">
        <f>G16+G21+G26+G36+G38</f>
        <v>9545000</v>
      </c>
      <c r="H15" s="63">
        <f>H16+H21+H26+H36+H38</f>
        <v>10100000</v>
      </c>
      <c r="I15" s="63">
        <f>I16+I21+I26+I36+I38</f>
        <v>5420000</v>
      </c>
      <c r="J15" s="63">
        <f>J16+J21+J26+J36+J38</f>
        <v>5420000</v>
      </c>
    </row>
    <row r="16" spans="1:10" s="17" customFormat="1" ht="13.5" customHeight="1">
      <c r="A16" s="18"/>
      <c r="B16" s="18"/>
      <c r="C16" s="35">
        <v>321</v>
      </c>
      <c r="D16" s="110"/>
      <c r="E16" s="73" t="s">
        <v>7</v>
      </c>
      <c r="F16" s="50">
        <f>F17+F18+F19+F20</f>
        <v>413515</v>
      </c>
      <c r="G16" s="50">
        <f>G17+G18+G19+G20</f>
        <v>430000</v>
      </c>
      <c r="H16" s="50">
        <f>H17+H18+H19+H20</f>
        <v>430000</v>
      </c>
      <c r="I16" s="66">
        <f>I17+I18+I19+I20</f>
        <v>430000</v>
      </c>
      <c r="J16" s="66">
        <f>J17+J18+J19+J20</f>
        <v>430000</v>
      </c>
    </row>
    <row r="17" spans="1:10" ht="13.5" customHeight="1" hidden="1">
      <c r="A17" s="35"/>
      <c r="B17" s="35"/>
      <c r="C17" s="35"/>
      <c r="D17" s="110">
        <v>3211</v>
      </c>
      <c r="E17" s="73" t="s">
        <v>44</v>
      </c>
      <c r="F17" s="50">
        <f>'posebni dio'!C21</f>
        <v>33716</v>
      </c>
      <c r="G17" s="50">
        <f>'posebni dio'!D21</f>
        <v>50000</v>
      </c>
      <c r="H17" s="50">
        <f>'posebni dio'!E21</f>
        <v>50000</v>
      </c>
      <c r="I17" s="64">
        <f>'posebni dio'!F21</f>
        <v>50000</v>
      </c>
      <c r="J17" s="64">
        <f>'posebni dio'!G21</f>
        <v>50000</v>
      </c>
    </row>
    <row r="18" spans="1:10" ht="13.5" customHeight="1" hidden="1">
      <c r="A18" s="35"/>
      <c r="B18" s="35"/>
      <c r="C18" s="35"/>
      <c r="D18" s="110">
        <v>3212</v>
      </c>
      <c r="E18" s="73" t="s">
        <v>45</v>
      </c>
      <c r="F18" s="50">
        <f>'posebni dio'!C22</f>
        <v>336769</v>
      </c>
      <c r="G18" s="50">
        <f>'posebni dio'!D22</f>
        <v>300000</v>
      </c>
      <c r="H18" s="50">
        <f>'posebni dio'!E22</f>
        <v>300000</v>
      </c>
      <c r="I18" s="64">
        <f>'posebni dio'!F22</f>
        <v>300000</v>
      </c>
      <c r="J18" s="64">
        <f>'posebni dio'!G22</f>
        <v>300000</v>
      </c>
    </row>
    <row r="19" spans="1:10" ht="13.5" customHeight="1" hidden="1">
      <c r="A19" s="35"/>
      <c r="B19" s="35"/>
      <c r="C19" s="35"/>
      <c r="D19" s="116" t="s">
        <v>5</v>
      </c>
      <c r="E19" s="73" t="s">
        <v>6</v>
      </c>
      <c r="F19" s="50">
        <f>'posebni dio'!C23</f>
        <v>15756</v>
      </c>
      <c r="G19" s="50">
        <f>'posebni dio'!D23</f>
        <v>50000</v>
      </c>
      <c r="H19" s="50">
        <f>'posebni dio'!E23</f>
        <v>50000</v>
      </c>
      <c r="I19" s="64">
        <f>'posebni dio'!F23</f>
        <v>50000</v>
      </c>
      <c r="J19" s="64">
        <f>'posebni dio'!G23</f>
        <v>50000</v>
      </c>
    </row>
    <row r="20" spans="1:10" ht="13.5" customHeight="1" hidden="1">
      <c r="A20" s="35"/>
      <c r="B20" s="35"/>
      <c r="C20" s="35"/>
      <c r="D20" s="116">
        <v>3214</v>
      </c>
      <c r="E20" s="73" t="s">
        <v>136</v>
      </c>
      <c r="F20" s="50">
        <f>'posebni dio'!C24</f>
        <v>27274</v>
      </c>
      <c r="G20" s="50">
        <f>'posebni dio'!D24</f>
        <v>30000</v>
      </c>
      <c r="H20" s="50">
        <f>'posebni dio'!E24</f>
        <v>30000</v>
      </c>
      <c r="I20" s="64">
        <f>'posebni dio'!F24</f>
        <v>30000</v>
      </c>
      <c r="J20" s="64">
        <f>'posebni dio'!G24</f>
        <v>30000</v>
      </c>
    </row>
    <row r="21" spans="1:10" s="17" customFormat="1" ht="13.5" customHeight="1">
      <c r="A21" s="18"/>
      <c r="B21" s="18"/>
      <c r="C21" s="35">
        <v>322</v>
      </c>
      <c r="D21" s="116"/>
      <c r="E21" s="163" t="s">
        <v>46</v>
      </c>
      <c r="F21" s="50">
        <f>SUM(F22:F25)</f>
        <v>3266695</v>
      </c>
      <c r="G21" s="50">
        <f>SUM(G22:G25)</f>
        <v>1400000</v>
      </c>
      <c r="H21" s="50">
        <f>SUM(H22:H25)</f>
        <v>1305000</v>
      </c>
      <c r="I21" s="66">
        <f>SUM(I22:I25)</f>
        <v>930000</v>
      </c>
      <c r="J21" s="66">
        <f>SUM(J22:J25)</f>
        <v>930000</v>
      </c>
    </row>
    <row r="22" spans="1:10" ht="13.5" customHeight="1" hidden="1">
      <c r="A22" s="35"/>
      <c r="B22" s="35"/>
      <c r="C22" s="35"/>
      <c r="D22" s="116">
        <v>3221</v>
      </c>
      <c r="E22" s="162" t="s">
        <v>47</v>
      </c>
      <c r="F22" s="50">
        <f>'posebni dio'!C26</f>
        <v>344348</v>
      </c>
      <c r="G22" s="50">
        <f>'posebni dio'!D26</f>
        <v>350000</v>
      </c>
      <c r="H22" s="50">
        <f>'posebni dio'!E26</f>
        <v>350000</v>
      </c>
      <c r="I22" s="40">
        <f>'posebni dio'!F89+'posebni dio'!F26</f>
        <v>100000</v>
      </c>
      <c r="J22" s="40">
        <f>'posebni dio'!G89+'posebni dio'!G26</f>
        <v>100000</v>
      </c>
    </row>
    <row r="23" spans="1:10" ht="13.5" customHeight="1" hidden="1">
      <c r="A23" s="35"/>
      <c r="B23" s="35"/>
      <c r="C23" s="35"/>
      <c r="D23" s="116">
        <v>3223</v>
      </c>
      <c r="E23" s="162" t="s">
        <v>48</v>
      </c>
      <c r="F23" s="50">
        <f>'posebni dio'!C27+'posebni dio'!C90</f>
        <v>2892528</v>
      </c>
      <c r="G23" s="50">
        <f>'posebni dio'!D27+'posebni dio'!D90</f>
        <v>1000000</v>
      </c>
      <c r="H23" s="50">
        <f>'posebni dio'!E27</f>
        <v>875000</v>
      </c>
      <c r="I23" s="40">
        <f>'posebni dio'!F90+'posebni dio'!F27</f>
        <v>750000</v>
      </c>
      <c r="J23" s="40">
        <f>'posebni dio'!G90+'posebni dio'!G27</f>
        <v>750000</v>
      </c>
    </row>
    <row r="24" spans="1:10" ht="13.5" customHeight="1" hidden="1">
      <c r="A24" s="35"/>
      <c r="B24" s="35"/>
      <c r="C24" s="35"/>
      <c r="D24" s="116">
        <v>3224</v>
      </c>
      <c r="E24" s="118" t="s">
        <v>207</v>
      </c>
      <c r="F24" s="38">
        <f>'posebni dio'!C91+'posebni dio'!C28</f>
        <v>15550</v>
      </c>
      <c r="G24" s="38">
        <f>'posebni dio'!D91+'posebni dio'!D28</f>
        <v>20000</v>
      </c>
      <c r="H24" s="38">
        <f>'posebni dio'!E91+'posebni dio'!E28</f>
        <v>50000</v>
      </c>
      <c r="I24" s="40">
        <f>'posebni dio'!F91+'posebni dio'!F28</f>
        <v>50000</v>
      </c>
      <c r="J24" s="40">
        <f>'posebni dio'!G91+'posebni dio'!G28</f>
        <v>50000</v>
      </c>
    </row>
    <row r="25" spans="1:10" ht="13.5" customHeight="1" hidden="1">
      <c r="A25" s="35"/>
      <c r="B25" s="35"/>
      <c r="C25" s="35"/>
      <c r="D25" s="116" t="s">
        <v>8</v>
      </c>
      <c r="E25" s="163" t="s">
        <v>9</v>
      </c>
      <c r="F25" s="50">
        <f>'posebni dio'!C29+'posebni dio'!C92</f>
        <v>14269</v>
      </c>
      <c r="G25" s="50">
        <f>'posebni dio'!D29+'posebni dio'!D92</f>
        <v>30000</v>
      </c>
      <c r="H25" s="50">
        <f>'posebni dio'!E29+'posebni dio'!E92</f>
        <v>30000</v>
      </c>
      <c r="I25" s="64">
        <f>'posebni dio'!F29+'posebni dio'!F92</f>
        <v>30000</v>
      </c>
      <c r="J25" s="64">
        <f>'posebni dio'!G29+'posebni dio'!G92</f>
        <v>30000</v>
      </c>
    </row>
    <row r="26" spans="1:10" s="17" customFormat="1" ht="13.5" customHeight="1">
      <c r="A26" s="18"/>
      <c r="B26" s="18"/>
      <c r="C26" s="35">
        <v>323</v>
      </c>
      <c r="D26" s="119"/>
      <c r="E26" s="163" t="s">
        <v>10</v>
      </c>
      <c r="F26" s="50">
        <f>SUM(F27:F35)</f>
        <v>13374005</v>
      </c>
      <c r="G26" s="50">
        <f>SUM(G27:G35)</f>
        <v>6280000</v>
      </c>
      <c r="H26" s="50">
        <f>SUM(H27:H35)</f>
        <v>6080000</v>
      </c>
      <c r="I26" s="66">
        <f>SUM(I27:I35)</f>
        <v>3105000</v>
      </c>
      <c r="J26" s="66">
        <f>SUM(J27:J35)</f>
        <v>3105000</v>
      </c>
    </row>
    <row r="27" spans="1:10" ht="13.5" customHeight="1" hidden="1">
      <c r="A27" s="35"/>
      <c r="B27" s="35"/>
      <c r="C27" s="35"/>
      <c r="D27" s="110">
        <v>3231</v>
      </c>
      <c r="E27" s="162" t="s">
        <v>49</v>
      </c>
      <c r="F27" s="50">
        <f>'posebni dio'!C32+'posebni dio'!C94</f>
        <v>488442</v>
      </c>
      <c r="G27" s="50">
        <f>'posebni dio'!D32+'posebni dio'!D94</f>
        <v>350000</v>
      </c>
      <c r="H27" s="50">
        <f>'posebni dio'!E32+'posebni dio'!E94</f>
        <v>350000</v>
      </c>
      <c r="I27" s="64">
        <f>'posebni dio'!F32+'posebni dio'!F94</f>
        <v>350000</v>
      </c>
      <c r="J27" s="64">
        <f>'posebni dio'!G32+'posebni dio'!G94</f>
        <v>350000</v>
      </c>
    </row>
    <row r="28" spans="1:10" ht="13.5" customHeight="1" hidden="1">
      <c r="A28" s="35"/>
      <c r="B28" s="35"/>
      <c r="C28" s="35"/>
      <c r="D28" s="110">
        <v>3232</v>
      </c>
      <c r="E28" s="163" t="s">
        <v>11</v>
      </c>
      <c r="F28" s="50">
        <f>'posebni dio'!C33+'posebni dio'!C95+'posebni dio'!C112</f>
        <v>1184392</v>
      </c>
      <c r="G28" s="50">
        <f>'posebni dio'!D33+'posebni dio'!D95+'posebni dio'!D112</f>
        <v>700000</v>
      </c>
      <c r="H28" s="50">
        <f>'posebni dio'!E33+'posebni dio'!E95+'posebni dio'!E112</f>
        <v>700000</v>
      </c>
      <c r="I28" s="64">
        <f>'posebni dio'!F33+'posebni dio'!F95+'posebni dio'!F112</f>
        <v>700000</v>
      </c>
      <c r="J28" s="64">
        <f>'posebni dio'!G33+'posebni dio'!G95+'posebni dio'!G112</f>
        <v>700000</v>
      </c>
    </row>
    <row r="29" spans="1:10" ht="13.5" customHeight="1" hidden="1">
      <c r="A29" s="35"/>
      <c r="B29" s="35"/>
      <c r="C29" s="35"/>
      <c r="D29" s="114">
        <v>3233</v>
      </c>
      <c r="E29" s="120" t="s">
        <v>125</v>
      </c>
      <c r="F29" s="50">
        <f>'posebni dio'!C34</f>
        <v>156677</v>
      </c>
      <c r="G29" s="50">
        <f>'posebni dio'!D34</f>
        <v>150000</v>
      </c>
      <c r="H29" s="50">
        <f>'posebni dio'!E34</f>
        <v>150000</v>
      </c>
      <c r="I29" s="64">
        <f>'posebni dio'!F34</f>
        <v>150000</v>
      </c>
      <c r="J29" s="64">
        <f>'posebni dio'!G34</f>
        <v>150000</v>
      </c>
    </row>
    <row r="30" spans="1:10" ht="13.5" customHeight="1" hidden="1">
      <c r="A30" s="35"/>
      <c r="B30" s="35"/>
      <c r="C30" s="35"/>
      <c r="D30" s="110">
        <v>3234</v>
      </c>
      <c r="E30" s="73" t="s">
        <v>50</v>
      </c>
      <c r="F30" s="50">
        <f>'posebni dio'!C35+'posebni dio'!C96</f>
        <v>3873576</v>
      </c>
      <c r="G30" s="50">
        <f>'posebni dio'!D35+'posebni dio'!D96</f>
        <v>200000</v>
      </c>
      <c r="H30" s="50">
        <f>'posebni dio'!E35+'posebni dio'!E96</f>
        <v>100000</v>
      </c>
      <c r="I30" s="64">
        <f>'posebni dio'!F35+'posebni dio'!F96</f>
        <v>100000</v>
      </c>
      <c r="J30" s="64">
        <f>'posebni dio'!G35+'posebni dio'!G96</f>
        <v>100000</v>
      </c>
    </row>
    <row r="31" spans="1:10" ht="13.5" customHeight="1" hidden="1">
      <c r="A31" s="35"/>
      <c r="B31" s="35"/>
      <c r="C31" s="35"/>
      <c r="D31" s="110">
        <v>3235</v>
      </c>
      <c r="E31" s="73" t="s">
        <v>51</v>
      </c>
      <c r="F31" s="50">
        <f>'posebni dio'!C36+'posebni dio'!C113</f>
        <v>59200</v>
      </c>
      <c r="G31" s="50">
        <f>'posebni dio'!D36+'posebni dio'!D113</f>
        <v>200000</v>
      </c>
      <c r="H31" s="50">
        <f>'posebni dio'!E36+'posebni dio'!E113</f>
        <v>50000</v>
      </c>
      <c r="I31" s="64">
        <f>'posebni dio'!F36+'posebni dio'!F113</f>
        <v>50000</v>
      </c>
      <c r="J31" s="64">
        <f>'posebni dio'!G36+'posebni dio'!G113</f>
        <v>50000</v>
      </c>
    </row>
    <row r="32" spans="1:10" ht="13.5" customHeight="1" hidden="1">
      <c r="A32" s="35"/>
      <c r="B32" s="35"/>
      <c r="C32" s="35"/>
      <c r="D32" s="110">
        <v>3236</v>
      </c>
      <c r="E32" s="73" t="s">
        <v>52</v>
      </c>
      <c r="F32" s="50">
        <f>'posebni dio'!C37</f>
        <v>0</v>
      </c>
      <c r="G32" s="50">
        <f>'posebni dio'!D37</f>
        <v>80000</v>
      </c>
      <c r="H32" s="50">
        <f>'posebni dio'!E37</f>
        <v>80000</v>
      </c>
      <c r="I32" s="64">
        <f>'posebni dio'!F37</f>
        <v>80000</v>
      </c>
      <c r="J32" s="64">
        <f>'posebni dio'!G37</f>
        <v>80000</v>
      </c>
    </row>
    <row r="33" spans="1:10" ht="13.5" customHeight="1" hidden="1">
      <c r="A33" s="35"/>
      <c r="B33" s="35"/>
      <c r="C33" s="35"/>
      <c r="D33" s="110">
        <v>3237</v>
      </c>
      <c r="E33" s="163" t="s">
        <v>12</v>
      </c>
      <c r="F33" s="50">
        <f>'posebni dio'!C38+'posebni dio'!C85+'posebni dio'!C97+'posebni dio'!C114+'posebni dio'!C129+'posebni dio'!C145</f>
        <v>6565008</v>
      </c>
      <c r="G33" s="50">
        <f>'posebni dio'!D38+'posebni dio'!D85+'posebni dio'!D97+'posebni dio'!D114+'posebni dio'!D129+'posebni dio'!D145</f>
        <v>4000000</v>
      </c>
      <c r="H33" s="50">
        <f>'posebni dio'!E38</f>
        <v>4000000</v>
      </c>
      <c r="I33" s="64">
        <f>'posebni dio'!F38</f>
        <v>1025000</v>
      </c>
      <c r="J33" s="64">
        <f>'posebni dio'!G38</f>
        <v>1025000</v>
      </c>
    </row>
    <row r="34" spans="1:10" ht="13.5" customHeight="1" hidden="1">
      <c r="A34" s="35"/>
      <c r="B34" s="35"/>
      <c r="C34" s="35"/>
      <c r="D34" s="110">
        <v>3238</v>
      </c>
      <c r="E34" s="163" t="s">
        <v>13</v>
      </c>
      <c r="F34" s="50">
        <f>'posebni dio'!C39+'posebni dio'!C137</f>
        <v>94850</v>
      </c>
      <c r="G34" s="50">
        <f>'posebni dio'!D39+'posebni dio'!D137</f>
        <v>100000</v>
      </c>
      <c r="H34" s="50">
        <f>'posebni dio'!E39+'posebni dio'!E137</f>
        <v>100000</v>
      </c>
      <c r="I34" s="64">
        <f>'posebni dio'!F39+'posebni dio'!F137</f>
        <v>100000</v>
      </c>
      <c r="J34" s="64">
        <f>'posebni dio'!G39+'posebni dio'!G137</f>
        <v>100000</v>
      </c>
    </row>
    <row r="35" spans="1:10" ht="13.5" customHeight="1" hidden="1">
      <c r="A35" s="35"/>
      <c r="B35" s="35"/>
      <c r="C35" s="35"/>
      <c r="D35" s="110">
        <v>3239</v>
      </c>
      <c r="E35" s="163" t="s">
        <v>53</v>
      </c>
      <c r="F35" s="50">
        <f>'posebni dio'!C40+'posebni dio'!C98</f>
        <v>951860</v>
      </c>
      <c r="G35" s="50">
        <f>'posebni dio'!D40+'posebni dio'!D98</f>
        <v>500000</v>
      </c>
      <c r="H35" s="50">
        <f>'posebni dio'!E40+'posebni dio'!E98</f>
        <v>550000</v>
      </c>
      <c r="I35" s="64">
        <f>'posebni dio'!F40+'posebni dio'!F98</f>
        <v>550000</v>
      </c>
      <c r="J35" s="64">
        <f>'posebni dio'!G40+'posebni dio'!G98</f>
        <v>550000</v>
      </c>
    </row>
    <row r="36" spans="1:10" ht="13.5" customHeight="1">
      <c r="A36" s="35"/>
      <c r="B36" s="35"/>
      <c r="C36" s="35">
        <v>324</v>
      </c>
      <c r="D36" s="110"/>
      <c r="E36" s="162" t="s">
        <v>137</v>
      </c>
      <c r="F36" s="50">
        <f>SUM(F37)</f>
        <v>0</v>
      </c>
      <c r="G36" s="50">
        <f>SUM(G37)</f>
        <v>100000</v>
      </c>
      <c r="H36" s="50">
        <f>SUM(H37)</f>
        <v>50000</v>
      </c>
      <c r="I36" s="66">
        <f>SUM(I37)</f>
        <v>0</v>
      </c>
      <c r="J36" s="66">
        <f>SUM(J37)</f>
        <v>0</v>
      </c>
    </row>
    <row r="37" spans="1:10" ht="13.5" customHeight="1" hidden="1">
      <c r="A37" s="35"/>
      <c r="B37" s="35"/>
      <c r="C37" s="35"/>
      <c r="D37" s="110">
        <v>3241</v>
      </c>
      <c r="E37" s="162" t="s">
        <v>137</v>
      </c>
      <c r="F37" s="50">
        <f>'posebni dio'!C42</f>
        <v>0</v>
      </c>
      <c r="G37" s="50">
        <f>'posebni dio'!D42</f>
        <v>100000</v>
      </c>
      <c r="H37" s="50">
        <f>'posebni dio'!E42</f>
        <v>50000</v>
      </c>
      <c r="I37" s="64">
        <f>'posebni dio'!F42</f>
        <v>0</v>
      </c>
      <c r="J37" s="64">
        <f>'posebni dio'!G42</f>
        <v>0</v>
      </c>
    </row>
    <row r="38" spans="1:10" s="17" customFormat="1" ht="13.5" customHeight="1">
      <c r="A38" s="18"/>
      <c r="B38" s="18"/>
      <c r="C38" s="35">
        <v>329</v>
      </c>
      <c r="D38" s="110"/>
      <c r="E38" s="162" t="s">
        <v>55</v>
      </c>
      <c r="F38" s="50">
        <f>SUM(F39:F45)</f>
        <v>2113422</v>
      </c>
      <c r="G38" s="50">
        <f>SUM(G39:G45)</f>
        <v>1335000</v>
      </c>
      <c r="H38" s="50">
        <f>SUM(H39:H45)</f>
        <v>2235000</v>
      </c>
      <c r="I38" s="66">
        <f>SUM(I39:I45)</f>
        <v>955000</v>
      </c>
      <c r="J38" s="66">
        <f>SUM(J39:J45)</f>
        <v>955000</v>
      </c>
    </row>
    <row r="39" spans="1:10" ht="13.5" customHeight="1" hidden="1">
      <c r="A39" s="35"/>
      <c r="B39" s="35"/>
      <c r="C39" s="35"/>
      <c r="D39" s="110">
        <v>3291</v>
      </c>
      <c r="E39" s="162" t="s">
        <v>173</v>
      </c>
      <c r="F39" s="50">
        <f>'posebni dio'!C44</f>
        <v>28152</v>
      </c>
      <c r="G39" s="50">
        <f>'posebni dio'!D44</f>
        <v>50000</v>
      </c>
      <c r="H39" s="50">
        <f>'posebni dio'!E44</f>
        <v>50000</v>
      </c>
      <c r="I39" s="50">
        <f>'posebni dio'!F44</f>
        <v>50000</v>
      </c>
      <c r="J39" s="50">
        <f>'posebni dio'!G44</f>
        <v>50000</v>
      </c>
    </row>
    <row r="40" spans="1:10" ht="13.5" customHeight="1" hidden="1">
      <c r="A40" s="35"/>
      <c r="B40" s="35"/>
      <c r="C40" s="35"/>
      <c r="D40" s="110">
        <v>3292</v>
      </c>
      <c r="E40" s="162" t="s">
        <v>56</v>
      </c>
      <c r="F40" s="50">
        <f>'posebni dio'!C45</f>
        <v>27627</v>
      </c>
      <c r="G40" s="50">
        <f>'posebni dio'!D45</f>
        <v>110000</v>
      </c>
      <c r="H40" s="50">
        <f>'posebni dio'!E45</f>
        <v>60000</v>
      </c>
      <c r="I40" s="50">
        <f>'posebni dio'!F45</f>
        <v>60000</v>
      </c>
      <c r="J40" s="50">
        <f>'posebni dio'!G45</f>
        <v>60000</v>
      </c>
    </row>
    <row r="41" spans="1:10" ht="13.5" customHeight="1" hidden="1">
      <c r="A41" s="35"/>
      <c r="B41" s="35"/>
      <c r="C41" s="35"/>
      <c r="D41" s="110">
        <v>3293</v>
      </c>
      <c r="E41" s="162" t="s">
        <v>57</v>
      </c>
      <c r="F41" s="50">
        <f>'posebni dio'!C46</f>
        <v>12805</v>
      </c>
      <c r="G41" s="50">
        <f>'posebni dio'!D46</f>
        <v>20000</v>
      </c>
      <c r="H41" s="50">
        <f>'posebni dio'!E46</f>
        <v>20000</v>
      </c>
      <c r="I41" s="50">
        <f>'posebni dio'!F46</f>
        <v>20000</v>
      </c>
      <c r="J41" s="50">
        <f>'posebni dio'!G46</f>
        <v>20000</v>
      </c>
    </row>
    <row r="42" spans="1:10" ht="13.5" customHeight="1" hidden="1">
      <c r="A42" s="35"/>
      <c r="B42" s="35"/>
      <c r="C42" s="35"/>
      <c r="D42" s="110">
        <v>3294</v>
      </c>
      <c r="E42" s="162" t="s">
        <v>58</v>
      </c>
      <c r="F42" s="50">
        <f>'posebni dio'!C47</f>
        <v>1842</v>
      </c>
      <c r="G42" s="50">
        <f>'posebni dio'!D47</f>
        <v>5000</v>
      </c>
      <c r="H42" s="50">
        <f>'posebni dio'!E47</f>
        <v>5000</v>
      </c>
      <c r="I42" s="50">
        <f>'posebni dio'!F47</f>
        <v>5000</v>
      </c>
      <c r="J42" s="50">
        <f>'posebni dio'!G47</f>
        <v>5000</v>
      </c>
    </row>
    <row r="43" spans="1:10" ht="13.5" customHeight="1" hidden="1">
      <c r="A43" s="35"/>
      <c r="B43" s="35"/>
      <c r="C43" s="35"/>
      <c r="D43" s="114">
        <v>3295</v>
      </c>
      <c r="E43" s="115" t="s">
        <v>126</v>
      </c>
      <c r="F43" s="50">
        <f>'posebni dio'!C48+'posebni dio'!C116</f>
        <v>806647</v>
      </c>
      <c r="G43" s="50">
        <f>'posebni dio'!D48+'posebni dio'!D116</f>
        <v>50000</v>
      </c>
      <c r="H43" s="50">
        <f>'posebni dio'!E48+'posebni dio'!E116</f>
        <v>1000000</v>
      </c>
      <c r="I43" s="50">
        <f>'posebni dio'!F48+'posebni dio'!F116</f>
        <v>50000</v>
      </c>
      <c r="J43" s="50">
        <f>'posebni dio'!G48+'posebni dio'!G116</f>
        <v>50000</v>
      </c>
    </row>
    <row r="44" spans="1:10" ht="13.5" customHeight="1" hidden="1">
      <c r="A44" s="35"/>
      <c r="B44" s="35"/>
      <c r="C44" s="35"/>
      <c r="D44" s="114">
        <v>3296</v>
      </c>
      <c r="E44" s="115" t="s">
        <v>210</v>
      </c>
      <c r="F44" s="50">
        <f>'posebni dio'!C49+'posebni dio'!C117</f>
        <v>0</v>
      </c>
      <c r="G44" s="50">
        <f>'posebni dio'!D49+'posebni dio'!D117</f>
        <v>1000000</v>
      </c>
      <c r="H44" s="50">
        <f>'posebni dio'!E49+'posebni dio'!E117</f>
        <v>1000000</v>
      </c>
      <c r="I44" s="50">
        <f>'posebni dio'!F49+'posebni dio'!F117</f>
        <v>750000</v>
      </c>
      <c r="J44" s="50">
        <f>'posebni dio'!G49+'posebni dio'!G117</f>
        <v>750000</v>
      </c>
    </row>
    <row r="45" spans="1:10" ht="13.5" customHeight="1" hidden="1">
      <c r="A45" s="35"/>
      <c r="B45" s="35"/>
      <c r="C45" s="35"/>
      <c r="D45" s="110">
        <v>3299</v>
      </c>
      <c r="E45" s="162" t="s">
        <v>55</v>
      </c>
      <c r="F45" s="50">
        <f>'posebni dio'!C50</f>
        <v>1236349</v>
      </c>
      <c r="G45" s="50">
        <f>'posebni dio'!D50</f>
        <v>100000</v>
      </c>
      <c r="H45" s="50">
        <f>'posebni dio'!E50+'posebni dio'!E118</f>
        <v>100000</v>
      </c>
      <c r="I45" s="50">
        <f>'posebni dio'!F50</f>
        <v>20000</v>
      </c>
      <c r="J45" s="50">
        <f>'posebni dio'!G50</f>
        <v>20000</v>
      </c>
    </row>
    <row r="46" spans="2:10" ht="13.5" customHeight="1">
      <c r="B46" s="43">
        <v>34</v>
      </c>
      <c r="D46" s="121"/>
      <c r="E46" s="53" t="s">
        <v>14</v>
      </c>
      <c r="F46" s="63">
        <f>F47+F55</f>
        <v>56891803</v>
      </c>
      <c r="G46" s="63">
        <f>G47+G55</f>
        <v>61093000</v>
      </c>
      <c r="H46" s="63">
        <f>H47+H55</f>
        <v>48230000</v>
      </c>
      <c r="I46" s="63">
        <f>I47+I55</f>
        <v>28927000</v>
      </c>
      <c r="J46" s="63">
        <f>J47+J55</f>
        <v>13900000</v>
      </c>
    </row>
    <row r="47" spans="1:10" s="17" customFormat="1" ht="13.5" customHeight="1">
      <c r="A47" s="43"/>
      <c r="B47" s="43"/>
      <c r="C47" s="47">
        <v>342</v>
      </c>
      <c r="D47" s="121"/>
      <c r="E47" s="55" t="s">
        <v>115</v>
      </c>
      <c r="F47" s="50">
        <f>SUM(F54,F51,F48)</f>
        <v>55093157</v>
      </c>
      <c r="G47" s="50">
        <f>SUM(G54,G51,G48)</f>
        <v>55443000</v>
      </c>
      <c r="H47" s="50">
        <f>SUM(H54,H51,H48)</f>
        <v>45280000</v>
      </c>
      <c r="I47" s="66">
        <f>SUM(I54,I51,I48)</f>
        <v>28477000</v>
      </c>
      <c r="J47" s="66">
        <f>SUM(J54,J51,J48)</f>
        <v>13450000</v>
      </c>
    </row>
    <row r="48" spans="1:10" s="17" customFormat="1" ht="28.5" customHeight="1" hidden="1">
      <c r="A48" s="43"/>
      <c r="B48" s="43"/>
      <c r="C48" s="47"/>
      <c r="D48" s="122">
        <v>3422</v>
      </c>
      <c r="E48" s="123" t="s">
        <v>163</v>
      </c>
      <c r="F48" s="50">
        <f>SUM(F49+F50)</f>
        <v>22391763</v>
      </c>
      <c r="G48" s="50">
        <f>SUM(G49+G50)</f>
        <v>10100000</v>
      </c>
      <c r="H48" s="50">
        <f>SUM(H49+H50)</f>
        <v>10000000</v>
      </c>
      <c r="I48" s="64">
        <f>SUM(I49+I50)</f>
        <v>50000</v>
      </c>
      <c r="J48" s="64">
        <f>SUM(J49+J50)</f>
        <v>0</v>
      </c>
    </row>
    <row r="49" spans="1:10" s="17" customFormat="1" ht="13.5" customHeight="1" hidden="1">
      <c r="A49" s="43"/>
      <c r="B49" s="43"/>
      <c r="C49" s="47"/>
      <c r="D49" s="122"/>
      <c r="E49" s="123" t="s">
        <v>59</v>
      </c>
      <c r="F49" s="50">
        <f>'posebni dio'!C165</f>
        <v>22391763</v>
      </c>
      <c r="G49" s="50">
        <f>'posebni dio'!D165</f>
        <v>10100000</v>
      </c>
      <c r="H49" s="50">
        <f>'posebni dio'!E165</f>
        <v>10000000</v>
      </c>
      <c r="I49" s="64">
        <f>'posebni dio'!F165</f>
        <v>50000</v>
      </c>
      <c r="J49" s="64">
        <f>'posebni dio'!G165</f>
        <v>0</v>
      </c>
    </row>
    <row r="50" spans="1:10" s="17" customFormat="1" ht="13.5" customHeight="1" hidden="1">
      <c r="A50" s="43"/>
      <c r="B50" s="43"/>
      <c r="C50" s="47"/>
      <c r="D50" s="122"/>
      <c r="E50" s="123" t="s">
        <v>172</v>
      </c>
      <c r="F50" s="50">
        <v>0</v>
      </c>
      <c r="G50" s="50">
        <v>0</v>
      </c>
      <c r="H50" s="50">
        <v>0</v>
      </c>
      <c r="I50" s="64">
        <v>0</v>
      </c>
      <c r="J50" s="64">
        <v>0</v>
      </c>
    </row>
    <row r="51" spans="4:10" ht="24" customHeight="1" hidden="1">
      <c r="D51" s="124" t="s">
        <v>54</v>
      </c>
      <c r="E51" s="55" t="s">
        <v>103</v>
      </c>
      <c r="F51" s="50">
        <f>SUM(F52+F53)</f>
        <v>28092901</v>
      </c>
      <c r="G51" s="50">
        <f>SUM(G52+G53)</f>
        <v>42343000</v>
      </c>
      <c r="H51" s="50">
        <f>SUM(H52+H53)</f>
        <v>35280000</v>
      </c>
      <c r="I51" s="64">
        <f>SUM(I52+I53)</f>
        <v>28427000</v>
      </c>
      <c r="J51" s="64">
        <f>SUM(J52+J53)</f>
        <v>13450000</v>
      </c>
    </row>
    <row r="52" spans="1:10" ht="13.5" customHeight="1" hidden="1">
      <c r="A52" s="35"/>
      <c r="B52" s="35"/>
      <c r="C52" s="35"/>
      <c r="D52" s="116"/>
      <c r="E52" s="162" t="s">
        <v>59</v>
      </c>
      <c r="F52" s="50">
        <f>'posebni dio'!C166</f>
        <v>26462108</v>
      </c>
      <c r="G52" s="50">
        <f>'posebni dio'!D166</f>
        <v>40900000</v>
      </c>
      <c r="H52" s="50">
        <f>'posebni dio'!E166</f>
        <v>34000000</v>
      </c>
      <c r="I52" s="64">
        <f>'posebni dio'!F166</f>
        <v>28000000</v>
      </c>
      <c r="J52" s="64">
        <f>'posebni dio'!G166</f>
        <v>12330000</v>
      </c>
    </row>
    <row r="53" spans="1:10" ht="13.5" customHeight="1" hidden="1">
      <c r="A53" s="35"/>
      <c r="B53" s="35"/>
      <c r="C53" s="35"/>
      <c r="D53" s="116"/>
      <c r="E53" s="162" t="s">
        <v>60</v>
      </c>
      <c r="F53" s="50">
        <f>'posebni dio'!C183</f>
        <v>1630793</v>
      </c>
      <c r="G53" s="50">
        <f>'posebni dio'!D183</f>
        <v>1443000</v>
      </c>
      <c r="H53" s="50">
        <f>'posebni dio'!E183</f>
        <v>1280000</v>
      </c>
      <c r="I53" s="64">
        <f>'posebni dio'!F183</f>
        <v>427000</v>
      </c>
      <c r="J53" s="64">
        <f>'posebni dio'!G183</f>
        <v>1120000</v>
      </c>
    </row>
    <row r="54" spans="4:10" ht="24" customHeight="1" hidden="1">
      <c r="D54" s="124">
        <v>3426</v>
      </c>
      <c r="E54" s="123" t="s">
        <v>198</v>
      </c>
      <c r="F54" s="50">
        <f>'posebni dio'!C167</f>
        <v>4608493</v>
      </c>
      <c r="G54" s="50">
        <f>'posebni dio'!D167</f>
        <v>3000000</v>
      </c>
      <c r="H54" s="50">
        <f>'posebni dio'!E167</f>
        <v>0</v>
      </c>
      <c r="I54" s="64">
        <f>'posebni dio'!F167</f>
        <v>0</v>
      </c>
      <c r="J54" s="64">
        <f>'posebni dio'!G167</f>
        <v>0</v>
      </c>
    </row>
    <row r="55" spans="1:10" s="17" customFormat="1" ht="13.5" customHeight="1">
      <c r="A55" s="18"/>
      <c r="B55" s="18"/>
      <c r="C55" s="35">
        <v>343</v>
      </c>
      <c r="D55" s="110"/>
      <c r="E55" s="162" t="s">
        <v>64</v>
      </c>
      <c r="F55" s="50">
        <f>SUM(F56:F59)</f>
        <v>1798646</v>
      </c>
      <c r="G55" s="50">
        <f>SUM(G56:G59)</f>
        <v>5650000</v>
      </c>
      <c r="H55" s="50">
        <f>SUM(H56:H59)</f>
        <v>2950000</v>
      </c>
      <c r="I55" s="66">
        <f>SUM(I56:I59)</f>
        <v>450000</v>
      </c>
      <c r="J55" s="66">
        <f>SUM(J56:J59)</f>
        <v>450000</v>
      </c>
    </row>
    <row r="56" spans="1:10" ht="13.5" customHeight="1" hidden="1">
      <c r="A56" s="35"/>
      <c r="B56" s="35"/>
      <c r="C56" s="35"/>
      <c r="D56" s="125">
        <v>3431</v>
      </c>
      <c r="E56" s="162" t="s">
        <v>65</v>
      </c>
      <c r="F56" s="50">
        <f>'posebni dio'!C53</f>
        <v>379149</v>
      </c>
      <c r="G56" s="50">
        <f>'posebni dio'!D53</f>
        <v>100000</v>
      </c>
      <c r="H56" s="50">
        <f>'posebni dio'!E53</f>
        <v>100000</v>
      </c>
      <c r="I56" s="50">
        <f>'posebni dio'!F53</f>
        <v>100000</v>
      </c>
      <c r="J56" s="50">
        <f>'posebni dio'!G53</f>
        <v>100000</v>
      </c>
    </row>
    <row r="57" spans="1:10" ht="13.5" customHeight="1" hidden="1">
      <c r="A57" s="35"/>
      <c r="B57" s="35"/>
      <c r="C57" s="35"/>
      <c r="D57" s="125">
        <v>3432</v>
      </c>
      <c r="E57" s="162" t="s">
        <v>104</v>
      </c>
      <c r="F57" s="50">
        <f>'posebni dio'!C54</f>
        <v>189695</v>
      </c>
      <c r="G57" s="50">
        <f>'posebni dio'!D54</f>
        <v>200000</v>
      </c>
      <c r="H57" s="50">
        <f>'posebni dio'!E54</f>
        <v>800000</v>
      </c>
      <c r="I57" s="50">
        <f>'posebni dio'!F54</f>
        <v>200000</v>
      </c>
      <c r="J57" s="50">
        <f>'posebni dio'!G54</f>
        <v>200000</v>
      </c>
    </row>
    <row r="58" spans="1:10" ht="13.5" customHeight="1" hidden="1">
      <c r="A58" s="35"/>
      <c r="B58" s="35"/>
      <c r="C58" s="35"/>
      <c r="D58" s="125">
        <v>3433</v>
      </c>
      <c r="E58" s="162" t="s">
        <v>66</v>
      </c>
      <c r="F58" s="50">
        <f>'posebni dio'!C55</f>
        <v>1185314</v>
      </c>
      <c r="G58" s="50">
        <f>'posebni dio'!D55</f>
        <v>5300000</v>
      </c>
      <c r="H58" s="50">
        <f>'posebni dio'!E55</f>
        <v>2000000</v>
      </c>
      <c r="I58" s="50">
        <f>'posebni dio'!F55</f>
        <v>100000</v>
      </c>
      <c r="J58" s="50">
        <f>'posebni dio'!G55</f>
        <v>100000</v>
      </c>
    </row>
    <row r="59" spans="1:10" ht="13.5" customHeight="1" hidden="1">
      <c r="A59" s="35"/>
      <c r="B59" s="35"/>
      <c r="C59" s="35"/>
      <c r="D59" s="125">
        <v>3434</v>
      </c>
      <c r="E59" s="162" t="s">
        <v>97</v>
      </c>
      <c r="F59" s="50">
        <f>'posebni dio'!C56</f>
        <v>44488</v>
      </c>
      <c r="G59" s="50">
        <f>'posebni dio'!D56</f>
        <v>50000</v>
      </c>
      <c r="H59" s="50">
        <f>'posebni dio'!E56</f>
        <v>50000</v>
      </c>
      <c r="I59" s="50">
        <f>'posebni dio'!F56</f>
        <v>50000</v>
      </c>
      <c r="J59" s="50">
        <f>'posebni dio'!G56</f>
        <v>50000</v>
      </c>
    </row>
    <row r="60" spans="1:10" s="17" customFormat="1" ht="29.25" customHeight="1" hidden="1">
      <c r="A60" s="126"/>
      <c r="B60" s="126">
        <v>37</v>
      </c>
      <c r="C60" s="126"/>
      <c r="D60" s="127"/>
      <c r="E60" s="128" t="s">
        <v>127</v>
      </c>
      <c r="F60" s="37">
        <f aca="true" t="shared" si="0" ref="F60:H61">SUM(F61)</f>
        <v>0</v>
      </c>
      <c r="G60" s="37">
        <f t="shared" si="0"/>
        <v>0</v>
      </c>
      <c r="H60" s="37">
        <f t="shared" si="0"/>
        <v>0</v>
      </c>
      <c r="I60" s="37">
        <f>SUM(I61)</f>
        <v>0</v>
      </c>
      <c r="J60" s="37">
        <f>SUM(J61)</f>
        <v>0</v>
      </c>
    </row>
    <row r="61" spans="1:10" s="17" customFormat="1" ht="13.5" customHeight="1" hidden="1">
      <c r="A61" s="126"/>
      <c r="B61" s="126"/>
      <c r="C61" s="126">
        <v>372</v>
      </c>
      <c r="D61" s="127"/>
      <c r="E61" s="128" t="s">
        <v>138</v>
      </c>
      <c r="F61" s="37">
        <f t="shared" si="0"/>
        <v>0</v>
      </c>
      <c r="G61" s="37">
        <f t="shared" si="0"/>
        <v>0</v>
      </c>
      <c r="H61" s="37">
        <f t="shared" si="0"/>
        <v>0</v>
      </c>
      <c r="I61" s="37">
        <f>SUM(I62)</f>
        <v>0</v>
      </c>
      <c r="J61" s="37">
        <f>SUM(J62)</f>
        <v>0</v>
      </c>
    </row>
    <row r="62" spans="1:10" ht="15" hidden="1">
      <c r="A62" s="113"/>
      <c r="B62" s="113"/>
      <c r="C62" s="126"/>
      <c r="D62" s="129">
        <v>3721</v>
      </c>
      <c r="E62" s="164" t="s">
        <v>128</v>
      </c>
      <c r="F62" s="50">
        <f>'posebni dio'!C156</f>
        <v>0</v>
      </c>
      <c r="G62" s="50">
        <f>'posebni dio'!D156</f>
        <v>0</v>
      </c>
      <c r="H62" s="50">
        <f>'posebni dio'!E156</f>
        <v>0</v>
      </c>
      <c r="I62" s="50">
        <f>'posebni dio'!F156</f>
        <v>0</v>
      </c>
      <c r="J62" s="50">
        <f>'posebni dio'!G156</f>
        <v>0</v>
      </c>
    </row>
    <row r="63" spans="1:10" ht="15">
      <c r="A63" s="35"/>
      <c r="B63" s="126">
        <v>38</v>
      </c>
      <c r="C63" s="113"/>
      <c r="D63" s="130"/>
      <c r="E63" s="131" t="s">
        <v>129</v>
      </c>
      <c r="F63" s="37">
        <f aca="true" t="shared" si="1" ref="F63:H64">SUM(F64)</f>
        <v>3000</v>
      </c>
      <c r="G63" s="37">
        <f t="shared" si="1"/>
        <v>20000</v>
      </c>
      <c r="H63" s="37">
        <f t="shared" si="1"/>
        <v>20000</v>
      </c>
      <c r="I63" s="37">
        <f>SUM(I64)</f>
        <v>20000</v>
      </c>
      <c r="J63" s="37">
        <f>SUM(J64)</f>
        <v>20000</v>
      </c>
    </row>
    <row r="64" spans="1:10" ht="15">
      <c r="A64" s="35"/>
      <c r="B64" s="35"/>
      <c r="C64" s="126">
        <v>383</v>
      </c>
      <c r="D64" s="132"/>
      <c r="E64" s="131" t="s">
        <v>130</v>
      </c>
      <c r="F64" s="38">
        <f t="shared" si="1"/>
        <v>3000</v>
      </c>
      <c r="G64" s="38">
        <f t="shared" si="1"/>
        <v>20000</v>
      </c>
      <c r="H64" s="38">
        <f t="shared" si="1"/>
        <v>20000</v>
      </c>
      <c r="I64" s="44">
        <f>SUM(I65)</f>
        <v>20000</v>
      </c>
      <c r="J64" s="44">
        <f>SUM(J65)</f>
        <v>20000</v>
      </c>
    </row>
    <row r="65" spans="1:10" ht="15" hidden="1">
      <c r="A65" s="35"/>
      <c r="B65" s="35"/>
      <c r="C65" s="113"/>
      <c r="D65" s="125">
        <v>3834</v>
      </c>
      <c r="E65" s="162" t="s">
        <v>191</v>
      </c>
      <c r="F65" s="38">
        <f>+'posebni dio'!C59</f>
        <v>3000</v>
      </c>
      <c r="G65" s="38">
        <f>+'posebni dio'!D59</f>
        <v>20000</v>
      </c>
      <c r="H65" s="38">
        <f>+'posebni dio'!E59</f>
        <v>20000</v>
      </c>
      <c r="I65" s="38">
        <f>+'posebni dio'!F59</f>
        <v>20000</v>
      </c>
      <c r="J65" s="38">
        <f>+'posebni dio'!G59</f>
        <v>20000</v>
      </c>
    </row>
    <row r="66" spans="1:10" ht="28.5">
      <c r="A66" s="18">
        <v>4</v>
      </c>
      <c r="B66" s="35"/>
      <c r="C66" s="35"/>
      <c r="D66" s="108"/>
      <c r="E66" s="52" t="s">
        <v>61</v>
      </c>
      <c r="F66" s="63">
        <f>SUM(F67+F72+F87)</f>
        <v>127427</v>
      </c>
      <c r="G66" s="63">
        <f>SUM(G67+G72+G87)</f>
        <v>180000</v>
      </c>
      <c r="H66" s="63">
        <f>SUM(H67+H72+H87)</f>
        <v>575000</v>
      </c>
      <c r="I66" s="63">
        <f>SUM(I67+I72+I87)</f>
        <v>575000</v>
      </c>
      <c r="J66" s="63">
        <f>SUM(J67+J72+J87)</f>
        <v>575000</v>
      </c>
    </row>
    <row r="67" spans="1:10" ht="15">
      <c r="A67" s="35"/>
      <c r="B67" s="18">
        <v>41</v>
      </c>
      <c r="C67" s="35"/>
      <c r="D67" s="30"/>
      <c r="E67" s="134" t="s">
        <v>139</v>
      </c>
      <c r="F67" s="63">
        <f>SUM(F70,F68)</f>
        <v>0</v>
      </c>
      <c r="G67" s="63">
        <f>SUM(G70,G68)</f>
        <v>0</v>
      </c>
      <c r="H67" s="63">
        <f>SUM(H70,H68)</f>
        <v>325000</v>
      </c>
      <c r="I67" s="63">
        <f>SUM(I70,I68)</f>
        <v>325000</v>
      </c>
      <c r="J67" s="63">
        <f>SUM(J70,J68)</f>
        <v>325000</v>
      </c>
    </row>
    <row r="68" spans="1:10" ht="15" hidden="1">
      <c r="A68" s="35"/>
      <c r="B68" s="35"/>
      <c r="C68" s="126">
        <v>411</v>
      </c>
      <c r="D68" s="114"/>
      <c r="E68" s="161" t="s">
        <v>206</v>
      </c>
      <c r="F68" s="63">
        <f>SUM(F69)</f>
        <v>0</v>
      </c>
      <c r="G68" s="63">
        <f>SUM(G69)</f>
        <v>0</v>
      </c>
      <c r="H68" s="63">
        <f>SUM(H69)</f>
        <v>0</v>
      </c>
      <c r="I68" s="63">
        <f>SUM(I69)</f>
        <v>0</v>
      </c>
      <c r="J68" s="63">
        <f>SUM(J69)</f>
        <v>0</v>
      </c>
    </row>
    <row r="69" spans="1:10" ht="15" hidden="1">
      <c r="A69" s="35"/>
      <c r="B69" s="35"/>
      <c r="C69" s="126"/>
      <c r="D69" s="114">
        <v>4111</v>
      </c>
      <c r="E69" s="162" t="s">
        <v>96</v>
      </c>
      <c r="F69" s="50">
        <f>'posebni dio'!C65+'posebni dio'!C117+'posebni dio'!C130</f>
        <v>0</v>
      </c>
      <c r="G69" s="50">
        <f>'posebni dio'!D65+'posebni dio'!D117+'posebni dio'!D130</f>
        <v>0</v>
      </c>
      <c r="H69" s="50">
        <f>'posebni dio'!E65+'posebni dio'!E117+'posebni dio'!E130</f>
        <v>0</v>
      </c>
      <c r="I69" s="50">
        <f>'posebni dio'!F65+'posebni dio'!F117+'posebni dio'!F130</f>
        <v>0</v>
      </c>
      <c r="J69" s="50">
        <f>'posebni dio'!G65+'posebni dio'!G117+'posebni dio'!G130</f>
        <v>0</v>
      </c>
    </row>
    <row r="70" spans="1:10" ht="30">
      <c r="A70" s="35"/>
      <c r="B70" s="35"/>
      <c r="C70" s="113">
        <v>412</v>
      </c>
      <c r="D70" s="114"/>
      <c r="E70" s="135" t="s">
        <v>140</v>
      </c>
      <c r="F70" s="50">
        <f>SUM(F71)</f>
        <v>0</v>
      </c>
      <c r="G70" s="50">
        <f>SUM(G71)</f>
        <v>0</v>
      </c>
      <c r="H70" s="50">
        <f>SUM(H71)</f>
        <v>325000</v>
      </c>
      <c r="I70" s="66">
        <f>SUM(I71)</f>
        <v>325000</v>
      </c>
      <c r="J70" s="66">
        <f>SUM(J71)</f>
        <v>325000</v>
      </c>
    </row>
    <row r="71" spans="1:10" ht="15" hidden="1">
      <c r="A71" s="35"/>
      <c r="B71" s="35"/>
      <c r="C71" s="126"/>
      <c r="D71" s="114">
        <v>4123</v>
      </c>
      <c r="E71" s="135" t="s">
        <v>141</v>
      </c>
      <c r="F71" s="50">
        <f>'posebni dio'!C67+'posebni dio'!C119+'posebni dio'!C132</f>
        <v>0</v>
      </c>
      <c r="G71" s="50">
        <f>'posebni dio'!D67+'posebni dio'!D119+'posebni dio'!D132</f>
        <v>0</v>
      </c>
      <c r="H71" s="50">
        <f>'posebni dio'!E67+'posebni dio'!E119+'posebni dio'!E132</f>
        <v>325000</v>
      </c>
      <c r="I71" s="50">
        <f>'posebni dio'!F67+'posebni dio'!F119+'posebni dio'!F132</f>
        <v>325000</v>
      </c>
      <c r="J71" s="50">
        <f>'posebni dio'!G67+'posebni dio'!G119+'posebni dio'!G132</f>
        <v>325000</v>
      </c>
    </row>
    <row r="72" spans="1:10" ht="28.5">
      <c r="A72" s="35"/>
      <c r="B72" s="18">
        <v>42</v>
      </c>
      <c r="C72" s="35"/>
      <c r="D72" s="119"/>
      <c r="E72" s="52" t="s">
        <v>15</v>
      </c>
      <c r="F72" s="63">
        <f>SUM(F73+F78+F85)</f>
        <v>127427</v>
      </c>
      <c r="G72" s="63">
        <f>SUM(G73+G78+G85)</f>
        <v>180000</v>
      </c>
      <c r="H72" s="63">
        <f>SUM(H73+H78+H85)</f>
        <v>250000</v>
      </c>
      <c r="I72" s="63">
        <f>SUM(I73+I78+I85)</f>
        <v>250000</v>
      </c>
      <c r="J72" s="63">
        <f>SUM(J73+J78+J85)</f>
        <v>250000</v>
      </c>
    </row>
    <row r="73" spans="1:10" ht="13.5" customHeight="1" hidden="1">
      <c r="A73" s="35"/>
      <c r="B73" s="18"/>
      <c r="C73" s="18">
        <v>421</v>
      </c>
      <c r="D73" s="136"/>
      <c r="E73" s="161" t="s">
        <v>16</v>
      </c>
      <c r="F73" s="63">
        <f>SUM(F74:F77)</f>
        <v>0</v>
      </c>
      <c r="G73" s="63">
        <f>SUM(G74:G77)</f>
        <v>0</v>
      </c>
      <c r="H73" s="63">
        <f>SUM(H74:H77)</f>
        <v>0</v>
      </c>
      <c r="I73" s="63">
        <f>SUM(I74:I77)</f>
        <v>0</v>
      </c>
      <c r="J73" s="63">
        <f>SUM(J74:J77)</f>
        <v>0</v>
      </c>
    </row>
    <row r="74" spans="1:10" ht="13.5" customHeight="1" hidden="1">
      <c r="A74" s="35"/>
      <c r="B74" s="18"/>
      <c r="C74" s="18"/>
      <c r="D74" s="110">
        <v>4211</v>
      </c>
      <c r="E74" s="162" t="s">
        <v>123</v>
      </c>
      <c r="F74" s="50">
        <f>'posebni dio'!C150</f>
        <v>0</v>
      </c>
      <c r="G74" s="50">
        <f>'posebni dio'!D150</f>
        <v>0</v>
      </c>
      <c r="H74" s="50">
        <f>'posebni dio'!E150</f>
        <v>0</v>
      </c>
      <c r="I74" s="50">
        <f>'posebni dio'!F150</f>
        <v>0</v>
      </c>
      <c r="J74" s="50">
        <f>'posebni dio'!G150</f>
        <v>0</v>
      </c>
    </row>
    <row r="75" spans="1:10" ht="13.5" customHeight="1" hidden="1">
      <c r="A75" s="35"/>
      <c r="B75" s="18"/>
      <c r="C75" s="18"/>
      <c r="D75" s="110">
        <v>4212</v>
      </c>
      <c r="E75" s="162" t="s">
        <v>37</v>
      </c>
      <c r="F75" s="50">
        <f>'posebni dio'!C151</f>
        <v>0</v>
      </c>
      <c r="G75" s="50">
        <f>'posebni dio'!D151</f>
        <v>0</v>
      </c>
      <c r="H75" s="50">
        <f>'posebni dio'!E151</f>
        <v>0</v>
      </c>
      <c r="I75" s="50">
        <f>'posebni dio'!F151</f>
        <v>0</v>
      </c>
      <c r="J75" s="50">
        <f>'posebni dio'!G151</f>
        <v>0</v>
      </c>
    </row>
    <row r="76" spans="1:10" ht="15" hidden="1">
      <c r="A76" s="35"/>
      <c r="B76" s="35"/>
      <c r="C76" s="35"/>
      <c r="D76" s="110">
        <v>4213</v>
      </c>
      <c r="E76" s="162" t="s">
        <v>143</v>
      </c>
      <c r="F76" s="50">
        <f>'posebni dio'!C70+'posebni dio'!C204</f>
        <v>0</v>
      </c>
      <c r="G76" s="50">
        <f>'posebni dio'!D70+'posebni dio'!D204</f>
        <v>0</v>
      </c>
      <c r="H76" s="50">
        <f>'posebni dio'!E70+'posebni dio'!E204</f>
        <v>0</v>
      </c>
      <c r="I76" s="50">
        <f>'posebni dio'!F70+'posebni dio'!F204</f>
        <v>0</v>
      </c>
      <c r="J76" s="50">
        <f>'posebni dio'!G70+'posebni dio'!G204</f>
        <v>0</v>
      </c>
    </row>
    <row r="77" spans="1:10" ht="15" hidden="1">
      <c r="A77" s="35"/>
      <c r="B77" s="18"/>
      <c r="C77" s="18"/>
      <c r="D77" s="110">
        <v>4214</v>
      </c>
      <c r="E77" s="162" t="s">
        <v>190</v>
      </c>
      <c r="F77" s="50">
        <f>'posebni dio'!C102</f>
        <v>0</v>
      </c>
      <c r="G77" s="50">
        <f>'posebni dio'!D102</f>
        <v>0</v>
      </c>
      <c r="H77" s="50">
        <f>'posebni dio'!E102</f>
        <v>0</v>
      </c>
      <c r="I77" s="50">
        <f>'posebni dio'!F102</f>
        <v>0</v>
      </c>
      <c r="J77" s="50">
        <f>'posebni dio'!G102</f>
        <v>0</v>
      </c>
    </row>
    <row r="78" spans="1:10" s="17" customFormat="1" ht="13.5" customHeight="1">
      <c r="A78" s="18"/>
      <c r="B78" s="18"/>
      <c r="C78" s="35">
        <v>422</v>
      </c>
      <c r="D78" s="119"/>
      <c r="E78" s="73" t="s">
        <v>19</v>
      </c>
      <c r="F78" s="50">
        <f>SUM(F79:F82)</f>
        <v>127427</v>
      </c>
      <c r="G78" s="50">
        <f>SUM(G79:G82)</f>
        <v>130000</v>
      </c>
      <c r="H78" s="50">
        <f>SUM(H79:H82)</f>
        <v>200000</v>
      </c>
      <c r="I78" s="66">
        <f>SUM(I79:I82)</f>
        <v>200000</v>
      </c>
      <c r="J78" s="66">
        <f>SUM(J79:J82)</f>
        <v>200000</v>
      </c>
    </row>
    <row r="79" spans="1:10" ht="13.5" customHeight="1" hidden="1">
      <c r="A79" s="35"/>
      <c r="B79" s="35"/>
      <c r="C79" s="35"/>
      <c r="D79" s="137" t="s">
        <v>17</v>
      </c>
      <c r="E79" s="163" t="s">
        <v>18</v>
      </c>
      <c r="F79" s="50">
        <f>'posebni dio'!C72+'posebni dio'!C122</f>
        <v>116032</v>
      </c>
      <c r="G79" s="50">
        <f>'posebni dio'!D72+'posebni dio'!D122</f>
        <v>50000</v>
      </c>
      <c r="H79" s="50">
        <f>'posebni dio'!E72+'posebni dio'!E122</f>
        <v>70000</v>
      </c>
      <c r="I79" s="64">
        <f>'posebni dio'!F72+'posebni dio'!F122</f>
        <v>70000</v>
      </c>
      <c r="J79" s="64">
        <f>'posebni dio'!G72+'posebni dio'!G122</f>
        <v>70000</v>
      </c>
    </row>
    <row r="80" spans="1:10" ht="15" hidden="1">
      <c r="A80" s="35"/>
      <c r="B80" s="35"/>
      <c r="C80" s="35"/>
      <c r="D80" s="137">
        <v>4222</v>
      </c>
      <c r="E80" s="163" t="s">
        <v>91</v>
      </c>
      <c r="F80" s="50">
        <f>'posebni dio'!C73</f>
        <v>0</v>
      </c>
      <c r="G80" s="50">
        <f>'posebni dio'!D73</f>
        <v>30000</v>
      </c>
      <c r="H80" s="50">
        <f>'posebni dio'!E73</f>
        <v>30000</v>
      </c>
      <c r="I80" s="64">
        <f>'posebni dio'!F73</f>
        <v>30000</v>
      </c>
      <c r="J80" s="64">
        <f>'posebni dio'!G73</f>
        <v>30000</v>
      </c>
    </row>
    <row r="81" spans="1:10" ht="15" hidden="1">
      <c r="A81" s="35"/>
      <c r="B81" s="35"/>
      <c r="C81" s="35"/>
      <c r="D81" s="138">
        <v>4223</v>
      </c>
      <c r="E81" s="135" t="s">
        <v>131</v>
      </c>
      <c r="F81" s="50">
        <f>'posebni dio'!C74+'posebni dio'!C104</f>
        <v>11395</v>
      </c>
      <c r="G81" s="50">
        <f>'posebni dio'!D74+'posebni dio'!D104</f>
        <v>20000</v>
      </c>
      <c r="H81" s="50">
        <f>'posebni dio'!E74+'posebni dio'!E104</f>
        <v>70000</v>
      </c>
      <c r="I81" s="64">
        <f>'posebni dio'!F74+'posebni dio'!F104</f>
        <v>70000</v>
      </c>
      <c r="J81" s="64">
        <f>'posebni dio'!G74+'posebni dio'!G104</f>
        <v>70000</v>
      </c>
    </row>
    <row r="82" spans="1:10" ht="13.5" customHeight="1" hidden="1">
      <c r="A82" s="35"/>
      <c r="B82" s="35"/>
      <c r="C82" s="35"/>
      <c r="D82" s="137">
        <v>4227</v>
      </c>
      <c r="E82" s="163" t="s">
        <v>92</v>
      </c>
      <c r="F82" s="50">
        <f>'posebni dio'!C75+'posebni dio'!C105</f>
        <v>0</v>
      </c>
      <c r="G82" s="50">
        <f>'posebni dio'!D75+'posebni dio'!D105</f>
        <v>30000</v>
      </c>
      <c r="H82" s="50">
        <f>'posebni dio'!E75+'posebni dio'!E105</f>
        <v>30000</v>
      </c>
      <c r="I82" s="64">
        <f>'posebni dio'!F75+'posebni dio'!F105</f>
        <v>30000</v>
      </c>
      <c r="J82" s="64">
        <f>'posebni dio'!G75+'posebni dio'!G105</f>
        <v>30000</v>
      </c>
    </row>
    <row r="83" spans="1:10" ht="12.75" customHeight="1" hidden="1">
      <c r="A83" s="18"/>
      <c r="B83" s="18"/>
      <c r="C83" s="35">
        <v>423</v>
      </c>
      <c r="D83" s="119"/>
      <c r="E83" s="162" t="s">
        <v>193</v>
      </c>
      <c r="F83" s="50">
        <f>SUM(F84)</f>
        <v>0</v>
      </c>
      <c r="G83" s="50">
        <f>SUM(G84)</f>
        <v>0</v>
      </c>
      <c r="H83" s="50">
        <f>SUM(H84)</f>
        <v>0</v>
      </c>
      <c r="I83" s="66">
        <f>SUM(I84)</f>
        <v>0</v>
      </c>
      <c r="J83" s="66">
        <f>SUM(J84)</f>
        <v>0</v>
      </c>
    </row>
    <row r="84" spans="1:10" ht="12.75" customHeight="1" hidden="1">
      <c r="A84" s="35"/>
      <c r="B84" s="35"/>
      <c r="C84" s="35"/>
      <c r="D84" s="139">
        <v>4231</v>
      </c>
      <c r="E84" s="165" t="s">
        <v>194</v>
      </c>
      <c r="F84" s="50">
        <f>'posebni dio'!C107</f>
        <v>0</v>
      </c>
      <c r="G84" s="50">
        <f>'posebni dio'!D107</f>
        <v>0</v>
      </c>
      <c r="H84" s="50">
        <f>'posebni dio'!E107</f>
        <v>0</v>
      </c>
      <c r="I84" s="64">
        <f>'posebni dio'!F107</f>
        <v>0</v>
      </c>
      <c r="J84" s="64">
        <f>'posebni dio'!G107</f>
        <v>0</v>
      </c>
    </row>
    <row r="85" spans="1:10" s="17" customFormat="1" ht="14.25" customHeight="1">
      <c r="A85" s="43"/>
      <c r="B85" s="126"/>
      <c r="C85" s="113">
        <v>426</v>
      </c>
      <c r="D85" s="138"/>
      <c r="E85" s="166" t="s">
        <v>132</v>
      </c>
      <c r="F85" s="50">
        <f>SUM(F86)</f>
        <v>0</v>
      </c>
      <c r="G85" s="50">
        <f>SUM(G86)</f>
        <v>50000</v>
      </c>
      <c r="H85" s="50">
        <f>SUM(H86)</f>
        <v>50000</v>
      </c>
      <c r="I85" s="66">
        <f>SUM(I86)</f>
        <v>50000</v>
      </c>
      <c r="J85" s="66">
        <f>SUM(J86)</f>
        <v>50000</v>
      </c>
    </row>
    <row r="86" spans="2:10" ht="15" hidden="1">
      <c r="B86" s="113"/>
      <c r="C86" s="113"/>
      <c r="D86" s="141">
        <v>4262</v>
      </c>
      <c r="E86" s="140" t="s">
        <v>133</v>
      </c>
      <c r="F86" s="50">
        <f>'posebni dio'!C124+'posebni dio'!C140+'posebni dio'!C77</f>
        <v>0</v>
      </c>
      <c r="G86" s="50">
        <f>'posebni dio'!D124+'posebni dio'!D140+'posebni dio'!D77</f>
        <v>50000</v>
      </c>
      <c r="H86" s="50">
        <f>'posebni dio'!E124+'posebni dio'!E140+'posebni dio'!E77</f>
        <v>50000</v>
      </c>
      <c r="I86" s="50">
        <f>'posebni dio'!F124+'posebni dio'!F140+'posebni dio'!F77</f>
        <v>50000</v>
      </c>
      <c r="J86" s="50">
        <f>'posebni dio'!G124+'posebni dio'!G140+'posebni dio'!G77</f>
        <v>50000</v>
      </c>
    </row>
    <row r="87" spans="1:10" s="17" customFormat="1" ht="14.25" hidden="1">
      <c r="A87" s="142"/>
      <c r="B87" s="142">
        <v>45</v>
      </c>
      <c r="C87" s="142"/>
      <c r="D87" s="143"/>
      <c r="E87" s="144" t="s">
        <v>134</v>
      </c>
      <c r="F87" s="145">
        <f aca="true" t="shared" si="2" ref="F87:H88">SUM(F88)</f>
        <v>0</v>
      </c>
      <c r="G87" s="145">
        <f t="shared" si="2"/>
        <v>0</v>
      </c>
      <c r="H87" s="145">
        <f t="shared" si="2"/>
        <v>0</v>
      </c>
      <c r="I87" s="145">
        <f>SUM(I88)</f>
        <v>0</v>
      </c>
      <c r="J87" s="145">
        <f>SUM(J88)</f>
        <v>0</v>
      </c>
    </row>
    <row r="88" spans="1:10" s="17" customFormat="1" ht="14.25" customHeight="1" hidden="1">
      <c r="A88" s="146"/>
      <c r="B88" s="146"/>
      <c r="C88" s="146">
        <v>451</v>
      </c>
      <c r="D88" s="147"/>
      <c r="E88" s="148" t="s">
        <v>135</v>
      </c>
      <c r="F88" s="149">
        <f t="shared" si="2"/>
        <v>0</v>
      </c>
      <c r="G88" s="149">
        <f t="shared" si="2"/>
        <v>0</v>
      </c>
      <c r="H88" s="149">
        <f t="shared" si="2"/>
        <v>0</v>
      </c>
      <c r="I88" s="149">
        <f>SUM(I89)</f>
        <v>0</v>
      </c>
      <c r="J88" s="149">
        <f>SUM(J89)</f>
        <v>0</v>
      </c>
    </row>
    <row r="89" spans="1:10" ht="14.25" customHeight="1" hidden="1">
      <c r="A89" s="150"/>
      <c r="B89" s="150"/>
      <c r="C89" s="150"/>
      <c r="D89" s="151">
        <v>4511</v>
      </c>
      <c r="E89" s="152" t="s">
        <v>135</v>
      </c>
      <c r="F89" s="153">
        <f>'posebni dio'!C80</f>
        <v>0</v>
      </c>
      <c r="G89" s="153">
        <f>'posebni dio'!D80</f>
        <v>0</v>
      </c>
      <c r="H89" s="153">
        <f>'posebni dio'!E80</f>
        <v>0</v>
      </c>
      <c r="I89" s="153">
        <f>'posebni dio'!F80</f>
        <v>0</v>
      </c>
      <c r="J89" s="153">
        <f>'posebni dio'!G80</f>
        <v>0</v>
      </c>
    </row>
  </sheetData>
  <sheetProtection/>
  <mergeCells count="1">
    <mergeCell ref="A1:J1"/>
  </mergeCells>
  <printOptions horizontalCentered="1"/>
  <pageMargins left="0.1968503937007874" right="0.1968503937007874" top="0.4330708661417323" bottom="0.5905511811023623" header="0.5118110236220472" footer="0.31496062992125984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ySplit="2" topLeftCell="A3" activePane="bottomLeft" state="frozen"/>
      <selection pane="topLeft" activeCell="C29" sqref="C29"/>
      <selection pane="bottomLeft" activeCell="N23" sqref="N23"/>
    </sheetView>
  </sheetViews>
  <sheetFormatPr defaultColWidth="11.421875" defaultRowHeight="12.75"/>
  <cols>
    <col min="1" max="1" width="5.00390625" style="35" customWidth="1"/>
    <col min="2" max="2" width="5.140625" style="35" customWidth="1"/>
    <col min="3" max="3" width="7.28125" style="35" customWidth="1"/>
    <col min="4" max="4" width="5.28125" style="36" hidden="1" customWidth="1"/>
    <col min="5" max="5" width="48.7109375" style="42" customWidth="1"/>
    <col min="6" max="6" width="13.00390625" style="30" customWidth="1"/>
    <col min="7" max="7" width="13.28125" style="30" customWidth="1"/>
    <col min="8" max="8" width="14.28125" style="30" customWidth="1"/>
    <col min="9" max="9" width="14.57421875" style="30" customWidth="1"/>
    <col min="10" max="10" width="14.421875" style="30" customWidth="1"/>
    <col min="11" max="16384" width="11.421875" style="30" customWidth="1"/>
  </cols>
  <sheetData>
    <row r="1" spans="1:10" ht="30" customHeight="1">
      <c r="A1" s="231" t="s">
        <v>31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34" customFormat="1" ht="42.75" customHeight="1">
      <c r="A2" s="31" t="s">
        <v>1</v>
      </c>
      <c r="B2" s="31" t="s">
        <v>0</v>
      </c>
      <c r="C2" s="31" t="s">
        <v>221</v>
      </c>
      <c r="D2" s="32" t="s">
        <v>2</v>
      </c>
      <c r="E2" s="33"/>
      <c r="F2" s="61" t="s">
        <v>222</v>
      </c>
      <c r="G2" s="61" t="s">
        <v>223</v>
      </c>
      <c r="H2" s="61" t="s">
        <v>224</v>
      </c>
      <c r="I2" s="61" t="s">
        <v>225</v>
      </c>
      <c r="J2" s="61" t="s">
        <v>226</v>
      </c>
    </row>
    <row r="3" spans="1:10" s="34" customFormat="1" ht="10.5" customHeight="1">
      <c r="A3" s="155">
        <v>1</v>
      </c>
      <c r="B3" s="155">
        <v>2</v>
      </c>
      <c r="C3" s="155">
        <v>3</v>
      </c>
      <c r="D3" s="155"/>
      <c r="E3" s="156">
        <v>4</v>
      </c>
      <c r="F3" s="178">
        <v>5</v>
      </c>
      <c r="G3" s="178">
        <v>6</v>
      </c>
      <c r="H3" s="178">
        <v>7</v>
      </c>
      <c r="I3" s="178">
        <v>8</v>
      </c>
      <c r="J3" s="178">
        <v>9</v>
      </c>
    </row>
    <row r="4" spans="1:10" ht="24" customHeight="1">
      <c r="A4" s="18"/>
      <c r="B4" s="18"/>
      <c r="C4" s="18"/>
      <c r="D4" s="45"/>
      <c r="E4" s="180" t="s">
        <v>62</v>
      </c>
      <c r="F4" s="37">
        <f>F5-F25</f>
        <v>25833787</v>
      </c>
      <c r="G4" s="37">
        <f>G5-G25</f>
        <v>7061000</v>
      </c>
      <c r="H4" s="37">
        <f>H5-H25</f>
        <v>40308000</v>
      </c>
      <c r="I4" s="37">
        <f>I5-I25</f>
        <v>22425000</v>
      </c>
      <c r="J4" s="37">
        <f>J5-J25</f>
        <v>7398000</v>
      </c>
    </row>
    <row r="5" spans="1:10" s="41" customFormat="1" ht="28.5">
      <c r="A5" s="167">
        <v>8</v>
      </c>
      <c r="B5" s="167"/>
      <c r="C5" s="167"/>
      <c r="D5" s="168"/>
      <c r="E5" s="134" t="s">
        <v>20</v>
      </c>
      <c r="F5" s="169">
        <f>F6+F11+F18</f>
        <v>786309030</v>
      </c>
      <c r="G5" s="169">
        <f>G6+G11+G18</f>
        <v>318811000</v>
      </c>
      <c r="H5" s="169">
        <f>H6+H11+H18</f>
        <v>366017000</v>
      </c>
      <c r="I5" s="169">
        <f>I6+I11+I18</f>
        <v>491844000</v>
      </c>
      <c r="J5" s="169">
        <f>J6+J11+J18</f>
        <v>89842000</v>
      </c>
    </row>
    <row r="6" spans="1:10" ht="15">
      <c r="A6" s="18"/>
      <c r="B6" s="18">
        <v>81</v>
      </c>
      <c r="C6" s="18"/>
      <c r="D6" s="170"/>
      <c r="E6" s="180" t="s">
        <v>86</v>
      </c>
      <c r="F6" s="37">
        <f>SUM(F7,F9)</f>
        <v>23954197</v>
      </c>
      <c r="G6" s="37">
        <f>SUM(G7,G9)</f>
        <v>15100000</v>
      </c>
      <c r="H6" s="37">
        <f>SUM(H7,H9)</f>
        <v>3100000</v>
      </c>
      <c r="I6" s="37">
        <f>SUM(I7,I9)</f>
        <v>1500000</v>
      </c>
      <c r="J6" s="37">
        <f>SUM(J7,J9)</f>
        <v>1500000</v>
      </c>
    </row>
    <row r="7" spans="1:10" ht="30">
      <c r="A7" s="18"/>
      <c r="B7" s="18"/>
      <c r="C7" s="181">
        <v>814</v>
      </c>
      <c r="D7" s="154"/>
      <c r="E7" s="177" t="s">
        <v>183</v>
      </c>
      <c r="F7" s="38">
        <v>23954197</v>
      </c>
      <c r="G7" s="38">
        <f>SUM(G8)</f>
        <v>15000000</v>
      </c>
      <c r="H7" s="38">
        <f>SUM(H8)</f>
        <v>2000000</v>
      </c>
      <c r="I7" s="44">
        <f>SUM(I8)</f>
        <v>1000000</v>
      </c>
      <c r="J7" s="44">
        <f>SUM(J8)</f>
        <v>1000000</v>
      </c>
    </row>
    <row r="8" spans="3:10" ht="27" customHeight="1" hidden="1">
      <c r="C8" s="181"/>
      <c r="D8" s="154">
        <v>8141</v>
      </c>
      <c r="E8" s="177" t="s">
        <v>184</v>
      </c>
      <c r="F8" s="38">
        <v>15000000</v>
      </c>
      <c r="G8" s="38">
        <v>15000000</v>
      </c>
      <c r="H8" s="38">
        <v>2000000</v>
      </c>
      <c r="I8" s="40">
        <v>1000000</v>
      </c>
      <c r="J8" s="40">
        <v>1000000</v>
      </c>
    </row>
    <row r="9" spans="1:10" s="17" customFormat="1" ht="30">
      <c r="A9" s="18"/>
      <c r="B9" s="18"/>
      <c r="C9" s="181">
        <v>816</v>
      </c>
      <c r="D9" s="154"/>
      <c r="E9" s="177" t="s">
        <v>120</v>
      </c>
      <c r="F9" s="38">
        <v>0</v>
      </c>
      <c r="G9" s="38">
        <f>G10</f>
        <v>100000</v>
      </c>
      <c r="H9" s="38">
        <f>H10</f>
        <v>1100000</v>
      </c>
      <c r="I9" s="44">
        <f>I10</f>
        <v>500000</v>
      </c>
      <c r="J9" s="44">
        <f>J10</f>
        <v>500000</v>
      </c>
    </row>
    <row r="10" spans="3:10" ht="27" customHeight="1" hidden="1">
      <c r="C10" s="181"/>
      <c r="D10" s="154">
        <v>8163</v>
      </c>
      <c r="E10" s="177" t="s">
        <v>121</v>
      </c>
      <c r="F10" s="38">
        <v>100000</v>
      </c>
      <c r="G10" s="38">
        <v>100000</v>
      </c>
      <c r="H10" s="38">
        <v>1100000</v>
      </c>
      <c r="I10" s="38">
        <v>500000</v>
      </c>
      <c r="J10" s="38">
        <v>500000</v>
      </c>
    </row>
    <row r="11" spans="1:10" ht="15">
      <c r="A11" s="18"/>
      <c r="B11" s="18">
        <v>83</v>
      </c>
      <c r="C11" s="179"/>
      <c r="D11" s="171"/>
      <c r="E11" s="180" t="s">
        <v>21</v>
      </c>
      <c r="F11" s="37">
        <f>SUM(F16,F14,F12)</f>
        <v>51051817</v>
      </c>
      <c r="G11" s="37">
        <f>SUM(G16,G14,G12)</f>
        <v>53711000</v>
      </c>
      <c r="H11" s="37">
        <f>SUM(H16,H14,H12)</f>
        <v>67917000</v>
      </c>
      <c r="I11" s="37">
        <f>SUM(I16,I14,I12)</f>
        <v>39344000</v>
      </c>
      <c r="J11" s="37">
        <f>SUM(J16,J14,J12)</f>
        <v>23342000</v>
      </c>
    </row>
    <row r="12" spans="1:10" s="17" customFormat="1" ht="15">
      <c r="A12" s="18"/>
      <c r="B12" s="18"/>
      <c r="C12" s="181">
        <v>832</v>
      </c>
      <c r="D12" s="154"/>
      <c r="E12" s="177" t="s">
        <v>200</v>
      </c>
      <c r="F12" s="38">
        <v>8199920</v>
      </c>
      <c r="G12" s="38">
        <f>SUM(G13)</f>
        <v>10000000</v>
      </c>
      <c r="H12" s="38">
        <f>SUM(H13)</f>
        <v>10000000</v>
      </c>
      <c r="I12" s="44">
        <f>SUM(I13)</f>
        <v>5000000</v>
      </c>
      <c r="J12" s="44">
        <f>SUM(J13)</f>
        <v>1000000</v>
      </c>
    </row>
    <row r="13" spans="3:10" ht="13.5" customHeight="1" hidden="1">
      <c r="C13" s="181"/>
      <c r="D13" s="154">
        <v>8321</v>
      </c>
      <c r="E13" s="177" t="s">
        <v>185</v>
      </c>
      <c r="F13" s="38">
        <v>10000000</v>
      </c>
      <c r="G13" s="38">
        <v>10000000</v>
      </c>
      <c r="H13" s="38">
        <v>10000000</v>
      </c>
      <c r="I13" s="40">
        <v>5000000</v>
      </c>
      <c r="J13" s="40">
        <v>1000000</v>
      </c>
    </row>
    <row r="14" spans="1:10" s="17" customFormat="1" ht="30">
      <c r="A14" s="18"/>
      <c r="B14" s="18"/>
      <c r="C14" s="181">
        <v>833</v>
      </c>
      <c r="D14" s="154"/>
      <c r="E14" s="177" t="s">
        <v>201</v>
      </c>
      <c r="F14" s="38">
        <v>10390</v>
      </c>
      <c r="G14" s="38">
        <f>SUM(G15)</f>
        <v>300000</v>
      </c>
      <c r="H14" s="38">
        <f>SUM(H15)</f>
        <v>300000</v>
      </c>
      <c r="I14" s="44">
        <f>SUM(I15)</f>
        <v>300000</v>
      </c>
      <c r="J14" s="44">
        <f>SUM(J15)</f>
        <v>300000</v>
      </c>
    </row>
    <row r="15" spans="3:10" ht="27" customHeight="1" hidden="1">
      <c r="C15" s="181"/>
      <c r="D15" s="154">
        <v>8331</v>
      </c>
      <c r="E15" s="177" t="s">
        <v>202</v>
      </c>
      <c r="F15" s="38">
        <v>300000</v>
      </c>
      <c r="G15" s="38">
        <v>300000</v>
      </c>
      <c r="H15" s="38">
        <v>300000</v>
      </c>
      <c r="I15" s="40">
        <v>300000</v>
      </c>
      <c r="J15" s="40">
        <v>300000</v>
      </c>
    </row>
    <row r="16" spans="1:10" s="17" customFormat="1" ht="30">
      <c r="A16" s="18"/>
      <c r="B16" s="18"/>
      <c r="C16" s="181">
        <v>834</v>
      </c>
      <c r="D16" s="154"/>
      <c r="E16" s="177" t="s">
        <v>80</v>
      </c>
      <c r="F16" s="38">
        <v>42841507</v>
      </c>
      <c r="G16" s="38">
        <f>SUM(G17)</f>
        <v>43411000</v>
      </c>
      <c r="H16" s="38">
        <f>SUM(H17)</f>
        <v>57617000</v>
      </c>
      <c r="I16" s="44">
        <f>SUM(I17)</f>
        <v>34044000</v>
      </c>
      <c r="J16" s="44">
        <f>SUM(J17)</f>
        <v>22042000</v>
      </c>
    </row>
    <row r="17" spans="3:10" ht="27" customHeight="1" hidden="1">
      <c r="C17" s="181"/>
      <c r="D17" s="154">
        <v>8341</v>
      </c>
      <c r="E17" s="177" t="s">
        <v>81</v>
      </c>
      <c r="F17" s="38">
        <v>43411000</v>
      </c>
      <c r="G17" s="38">
        <v>43411000</v>
      </c>
      <c r="H17" s="38">
        <v>57617000</v>
      </c>
      <c r="I17" s="38">
        <v>34044000</v>
      </c>
      <c r="J17" s="38">
        <v>22042000</v>
      </c>
    </row>
    <row r="18" spans="1:10" s="17" customFormat="1" ht="13.5" customHeight="1">
      <c r="A18" s="18"/>
      <c r="B18" s="18">
        <v>84</v>
      </c>
      <c r="C18" s="179"/>
      <c r="D18" s="171"/>
      <c r="E18" s="180" t="s">
        <v>93</v>
      </c>
      <c r="F18" s="37">
        <f>SUM(F23,F21,F19)</f>
        <v>711303016</v>
      </c>
      <c r="G18" s="37">
        <f>SUM(G23,G21,G19)</f>
        <v>250000000</v>
      </c>
      <c r="H18" s="37">
        <f>SUM(H23,H21,H19)</f>
        <v>295000000</v>
      </c>
      <c r="I18" s="37">
        <f>SUM(I23,I21,I19)</f>
        <v>451000000</v>
      </c>
      <c r="J18" s="37">
        <f>SUM(J23,J21,J19)</f>
        <v>65000000</v>
      </c>
    </row>
    <row r="19" spans="1:10" s="17" customFormat="1" ht="30">
      <c r="A19" s="18"/>
      <c r="B19" s="18"/>
      <c r="C19" s="181">
        <v>842</v>
      </c>
      <c r="D19" s="154"/>
      <c r="E19" s="177" t="s">
        <v>211</v>
      </c>
      <c r="F19" s="38">
        <v>15266316</v>
      </c>
      <c r="G19" s="38">
        <f>SUM(G20)</f>
        <v>0</v>
      </c>
      <c r="H19" s="38">
        <f>SUM(H20)</f>
        <v>170000000</v>
      </c>
      <c r="I19" s="44">
        <f>SUM(I20)</f>
        <v>0</v>
      </c>
      <c r="J19" s="44">
        <f>SUM(J20)</f>
        <v>0</v>
      </c>
    </row>
    <row r="20" spans="3:10" ht="26.25" customHeight="1" hidden="1">
      <c r="C20" s="181"/>
      <c r="D20" s="154">
        <v>8422</v>
      </c>
      <c r="E20" s="177" t="s">
        <v>204</v>
      </c>
      <c r="F20" s="38">
        <v>0</v>
      </c>
      <c r="G20" s="38">
        <v>0</v>
      </c>
      <c r="H20" s="38">
        <v>170000000</v>
      </c>
      <c r="I20" s="40">
        <v>0</v>
      </c>
      <c r="J20" s="40">
        <v>0</v>
      </c>
    </row>
    <row r="21" spans="1:10" s="17" customFormat="1" ht="30">
      <c r="A21" s="18"/>
      <c r="B21" s="18"/>
      <c r="C21" s="181">
        <v>843</v>
      </c>
      <c r="D21" s="154"/>
      <c r="E21" s="177" t="s">
        <v>205</v>
      </c>
      <c r="F21" s="38">
        <f>SUM(F22)</f>
        <v>65000000</v>
      </c>
      <c r="G21" s="38">
        <f>SUM(G22)</f>
        <v>0</v>
      </c>
      <c r="H21" s="38">
        <f>SUM(H22)</f>
        <v>0</v>
      </c>
      <c r="I21" s="44">
        <f>SUM(I22)</f>
        <v>0</v>
      </c>
      <c r="J21" s="44">
        <f>SUM(J22)</f>
        <v>0</v>
      </c>
    </row>
    <row r="22" spans="3:10" ht="15.75" customHeight="1" hidden="1">
      <c r="C22" s="181"/>
      <c r="D22" s="154">
        <v>8431</v>
      </c>
      <c r="E22" s="177" t="s">
        <v>205</v>
      </c>
      <c r="F22" s="38">
        <v>65000000</v>
      </c>
      <c r="G22" s="38">
        <v>0</v>
      </c>
      <c r="H22" s="38">
        <v>0</v>
      </c>
      <c r="I22" s="40">
        <v>0</v>
      </c>
      <c r="J22" s="40">
        <v>0</v>
      </c>
    </row>
    <row r="23" spans="1:10" s="17" customFormat="1" ht="30">
      <c r="A23" s="18"/>
      <c r="B23" s="18"/>
      <c r="C23" s="181">
        <v>844</v>
      </c>
      <c r="D23" s="154"/>
      <c r="E23" s="177" t="s">
        <v>203</v>
      </c>
      <c r="F23" s="38">
        <f>SUM(F24)</f>
        <v>631036700</v>
      </c>
      <c r="G23" s="38">
        <f>SUM(G24)</f>
        <v>250000000</v>
      </c>
      <c r="H23" s="38">
        <f>SUM(H24)</f>
        <v>125000000</v>
      </c>
      <c r="I23" s="44">
        <f>SUM(I24)</f>
        <v>451000000</v>
      </c>
      <c r="J23" s="44">
        <f>SUM(J24)</f>
        <v>65000000</v>
      </c>
    </row>
    <row r="24" spans="3:10" ht="27" customHeight="1" hidden="1">
      <c r="C24" s="181"/>
      <c r="D24" s="154">
        <v>8443</v>
      </c>
      <c r="E24" s="177" t="s">
        <v>178</v>
      </c>
      <c r="F24" s="38">
        <v>631036700</v>
      </c>
      <c r="G24" s="38">
        <v>250000000</v>
      </c>
      <c r="H24" s="38">
        <v>125000000</v>
      </c>
      <c r="I24" s="38">
        <v>451000000</v>
      </c>
      <c r="J24" s="38">
        <v>65000000</v>
      </c>
    </row>
    <row r="25" spans="1:10" s="41" customFormat="1" ht="33.75" customHeight="1">
      <c r="A25" s="172">
        <v>5</v>
      </c>
      <c r="B25" s="167"/>
      <c r="C25" s="172"/>
      <c r="D25" s="173"/>
      <c r="E25" s="134" t="s">
        <v>22</v>
      </c>
      <c r="F25" s="37">
        <f>F26+F31+F34</f>
        <v>760475243</v>
      </c>
      <c r="G25" s="37">
        <f>G26+G31+G34</f>
        <v>311750000</v>
      </c>
      <c r="H25" s="37">
        <f>H26+H31+H34</f>
        <v>325709000</v>
      </c>
      <c r="I25" s="37">
        <f>I26+I31+I34</f>
        <v>469419000</v>
      </c>
      <c r="J25" s="37">
        <f>J26+J31+J34</f>
        <v>82444000</v>
      </c>
    </row>
    <row r="26" spans="1:10" ht="13.5" customHeight="1">
      <c r="A26" s="18"/>
      <c r="B26" s="18">
        <v>51</v>
      </c>
      <c r="C26" s="179"/>
      <c r="D26" s="171"/>
      <c r="E26" s="180" t="s">
        <v>87</v>
      </c>
      <c r="F26" s="37">
        <f>SUM(F27+F29)</f>
        <v>17862888</v>
      </c>
      <c r="G26" s="37">
        <f>SUM(G27+G29)</f>
        <v>7000000</v>
      </c>
      <c r="H26" s="37">
        <f>SUM(H27+H29)</f>
        <v>0</v>
      </c>
      <c r="I26" s="37">
        <f>SUM(I27+I29)</f>
        <v>0</v>
      </c>
      <c r="J26" s="37">
        <f>SUM(J27+J29)</f>
        <v>0</v>
      </c>
    </row>
    <row r="27" spans="1:10" ht="30">
      <c r="A27" s="18"/>
      <c r="B27" s="18"/>
      <c r="C27" s="181">
        <v>514</v>
      </c>
      <c r="D27" s="154"/>
      <c r="E27" s="177" t="s">
        <v>164</v>
      </c>
      <c r="F27" s="38">
        <f>SUM(F28)</f>
        <v>17862888</v>
      </c>
      <c r="G27" s="38">
        <f>SUM(G28)</f>
        <v>7000000</v>
      </c>
      <c r="H27" s="38">
        <f>SUM(H28)</f>
        <v>0</v>
      </c>
      <c r="I27" s="44">
        <f>SUM(I28)</f>
        <v>0</v>
      </c>
      <c r="J27" s="44">
        <f>SUM(J28)</f>
        <v>0</v>
      </c>
    </row>
    <row r="28" spans="1:10" ht="13.5" customHeight="1" hidden="1">
      <c r="A28" s="18"/>
      <c r="B28" s="18"/>
      <c r="C28" s="179"/>
      <c r="D28" s="154">
        <v>5141</v>
      </c>
      <c r="E28" s="177" t="s">
        <v>165</v>
      </c>
      <c r="F28" s="50">
        <f>'posebni dio'!C195</f>
        <v>17862888</v>
      </c>
      <c r="G28" s="50">
        <f>'posebni dio'!D195</f>
        <v>7000000</v>
      </c>
      <c r="H28" s="50">
        <f>'posebni dio'!E195</f>
        <v>0</v>
      </c>
      <c r="I28" s="50">
        <f>'posebni dio'!F195</f>
        <v>0</v>
      </c>
      <c r="J28" s="50">
        <f>'posebni dio'!G195</f>
        <v>0</v>
      </c>
    </row>
    <row r="29" spans="1:10" s="17" customFormat="1" ht="27" customHeight="1" hidden="1">
      <c r="A29" s="18"/>
      <c r="B29" s="18"/>
      <c r="C29" s="179">
        <v>516</v>
      </c>
      <c r="D29" s="171"/>
      <c r="E29" s="52" t="s">
        <v>116</v>
      </c>
      <c r="F29" s="37">
        <f>F30</f>
        <v>0</v>
      </c>
      <c r="G29" s="37">
        <f>G30</f>
        <v>0</v>
      </c>
      <c r="H29" s="37">
        <f>H30</f>
        <v>0</v>
      </c>
      <c r="I29" s="37">
        <f>I30</f>
        <v>0</v>
      </c>
      <c r="J29" s="37">
        <f>J30</f>
        <v>0</v>
      </c>
    </row>
    <row r="30" spans="3:10" ht="25.5" customHeight="1" hidden="1">
      <c r="C30" s="181"/>
      <c r="D30" s="154">
        <v>5163</v>
      </c>
      <c r="E30" s="55" t="s">
        <v>117</v>
      </c>
      <c r="F30" s="50">
        <f>'posebni dio'!C196</f>
        <v>0</v>
      </c>
      <c r="G30" s="50">
        <f>'posebni dio'!D196</f>
        <v>0</v>
      </c>
      <c r="H30" s="50">
        <f>'posebni dio'!E196</f>
        <v>0</v>
      </c>
      <c r="I30" s="50">
        <f>'posebni dio'!F196</f>
        <v>0</v>
      </c>
      <c r="J30" s="50">
        <f>'posebni dio'!G196</f>
        <v>0</v>
      </c>
    </row>
    <row r="31" spans="1:10" s="17" customFormat="1" ht="14.25">
      <c r="A31" s="18"/>
      <c r="B31" s="18">
        <v>53</v>
      </c>
      <c r="C31" s="179"/>
      <c r="D31" s="171"/>
      <c r="E31" s="57" t="s">
        <v>88</v>
      </c>
      <c r="F31" s="37">
        <f aca="true" t="shared" si="0" ref="F31:H32">SUM(F32)</f>
        <v>315000000</v>
      </c>
      <c r="G31" s="37">
        <f t="shared" si="0"/>
        <v>25300000</v>
      </c>
      <c r="H31" s="37">
        <f t="shared" si="0"/>
        <v>0</v>
      </c>
      <c r="I31" s="37">
        <f>SUM(I32)</f>
        <v>0</v>
      </c>
      <c r="J31" s="37">
        <f>SUM(J32)</f>
        <v>0</v>
      </c>
    </row>
    <row r="32" spans="1:10" s="17" customFormat="1" ht="30">
      <c r="A32" s="18"/>
      <c r="B32" s="18"/>
      <c r="C32" s="181">
        <v>532</v>
      </c>
      <c r="D32" s="154"/>
      <c r="E32" s="123" t="s">
        <v>185</v>
      </c>
      <c r="F32" s="38">
        <f t="shared" si="0"/>
        <v>315000000</v>
      </c>
      <c r="G32" s="38">
        <f t="shared" si="0"/>
        <v>25300000</v>
      </c>
      <c r="H32" s="38">
        <f t="shared" si="0"/>
        <v>0</v>
      </c>
      <c r="I32" s="44">
        <f>SUM(I33)</f>
        <v>0</v>
      </c>
      <c r="J32" s="44">
        <f>SUM(J33)</f>
        <v>0</v>
      </c>
    </row>
    <row r="33" spans="1:10" s="17" customFormat="1" ht="13.5" customHeight="1" hidden="1">
      <c r="A33" s="35"/>
      <c r="B33" s="35"/>
      <c r="C33" s="181"/>
      <c r="D33" s="154">
        <v>5321</v>
      </c>
      <c r="E33" s="123" t="s">
        <v>185</v>
      </c>
      <c r="F33" s="38">
        <f>SUM('posebni dio'!C207)</f>
        <v>315000000</v>
      </c>
      <c r="G33" s="38">
        <f>SUM('posebni dio'!D207)</f>
        <v>25300000</v>
      </c>
      <c r="H33" s="38">
        <f>SUM('posebni dio'!E207)</f>
        <v>0</v>
      </c>
      <c r="I33" s="38">
        <f>SUM('posebni dio'!F207)</f>
        <v>0</v>
      </c>
      <c r="J33" s="38">
        <f>SUM('posebni dio'!G207)</f>
        <v>0</v>
      </c>
    </row>
    <row r="34" spans="2:10" ht="28.5">
      <c r="B34" s="18">
        <v>54</v>
      </c>
      <c r="C34" s="181"/>
      <c r="D34" s="154"/>
      <c r="E34" s="180" t="s">
        <v>105</v>
      </c>
      <c r="F34" s="37">
        <f>SUM(F39,F37,F35)</f>
        <v>427612355</v>
      </c>
      <c r="G34" s="37">
        <f>SUM(G39,G37,G35)</f>
        <v>279450000</v>
      </c>
      <c r="H34" s="37">
        <f>SUM(H39,H37,H35)</f>
        <v>325709000</v>
      </c>
      <c r="I34" s="37">
        <f>SUM(I39,I37,I35)</f>
        <v>469419000</v>
      </c>
      <c r="J34" s="37">
        <f>SUM(J39,J37,J35)</f>
        <v>82444000</v>
      </c>
    </row>
    <row r="35" spans="2:10" ht="45">
      <c r="B35" s="18"/>
      <c r="C35" s="181">
        <v>542</v>
      </c>
      <c r="D35" s="154"/>
      <c r="E35" s="177" t="s">
        <v>166</v>
      </c>
      <c r="F35" s="38">
        <f>SUM(F36)</f>
        <v>266845483</v>
      </c>
      <c r="G35" s="38">
        <f>SUM(G36)</f>
        <v>1625000</v>
      </c>
      <c r="H35" s="38">
        <f>SUM(H36)</f>
        <v>181500000</v>
      </c>
      <c r="I35" s="44">
        <f>SUM(I36)</f>
        <v>1210000</v>
      </c>
      <c r="J35" s="44">
        <f>SUM(J36)</f>
        <v>0</v>
      </c>
    </row>
    <row r="36" spans="2:10" ht="28.5" customHeight="1" hidden="1">
      <c r="B36" s="18"/>
      <c r="C36" s="181"/>
      <c r="D36" s="154">
        <v>5422</v>
      </c>
      <c r="E36" s="177" t="s">
        <v>167</v>
      </c>
      <c r="F36" s="50">
        <f>SUM('posebni dio'!C171)</f>
        <v>266845483</v>
      </c>
      <c r="G36" s="50">
        <f>SUM('posebni dio'!D171)</f>
        <v>1625000</v>
      </c>
      <c r="H36" s="50">
        <f>SUM('posebni dio'!E171)</f>
        <v>181500000</v>
      </c>
      <c r="I36" s="64">
        <f>SUM('posebni dio'!F171)</f>
        <v>1210000</v>
      </c>
      <c r="J36" s="64">
        <f>SUM('posebni dio'!G171)</f>
        <v>0</v>
      </c>
    </row>
    <row r="37" spans="2:10" ht="30">
      <c r="B37" s="18"/>
      <c r="C37" s="181">
        <v>543</v>
      </c>
      <c r="D37" s="154"/>
      <c r="E37" s="177" t="s">
        <v>199</v>
      </c>
      <c r="F37" s="38">
        <f>SUM(F38)</f>
        <v>90000000</v>
      </c>
      <c r="G37" s="38">
        <f>SUM(G38)</f>
        <v>65000000</v>
      </c>
      <c r="H37" s="38">
        <f>SUM(H38)</f>
        <v>0</v>
      </c>
      <c r="I37" s="44">
        <f>SUM(I38)</f>
        <v>0</v>
      </c>
      <c r="J37" s="44">
        <f>SUM(J38)</f>
        <v>0</v>
      </c>
    </row>
    <row r="38" spans="2:10" ht="28.5" customHeight="1" hidden="1">
      <c r="B38" s="18"/>
      <c r="C38" s="181"/>
      <c r="D38" s="154">
        <v>5431</v>
      </c>
      <c r="E38" s="177" t="s">
        <v>199</v>
      </c>
      <c r="F38" s="50">
        <f>SUM('posebni dio'!C173)</f>
        <v>90000000</v>
      </c>
      <c r="G38" s="50">
        <f>SUM('posebni dio'!D173)</f>
        <v>65000000</v>
      </c>
      <c r="H38" s="50">
        <f>SUM('posebni dio'!E173)</f>
        <v>0</v>
      </c>
      <c r="I38" s="64">
        <f>SUM('posebni dio'!F173)</f>
        <v>0</v>
      </c>
      <c r="J38" s="64">
        <f>SUM('posebni dio'!G173)</f>
        <v>0</v>
      </c>
    </row>
    <row r="39" spans="1:10" s="17" customFormat="1" ht="45">
      <c r="A39" s="43"/>
      <c r="B39" s="43"/>
      <c r="C39" s="181">
        <v>544</v>
      </c>
      <c r="D39" s="154"/>
      <c r="E39" s="177" t="s">
        <v>106</v>
      </c>
      <c r="F39" s="38">
        <f>F40+F41</f>
        <v>70766872</v>
      </c>
      <c r="G39" s="38">
        <f>G40+G41</f>
        <v>212825000</v>
      </c>
      <c r="H39" s="38">
        <f>H40+H41</f>
        <v>144209000</v>
      </c>
      <c r="I39" s="44">
        <f>I40+I41</f>
        <v>468209000</v>
      </c>
      <c r="J39" s="44">
        <f>J40+J41</f>
        <v>82444000</v>
      </c>
    </row>
    <row r="40" spans="1:10" ht="30" hidden="1">
      <c r="A40" s="47"/>
      <c r="B40" s="47"/>
      <c r="C40" s="47"/>
      <c r="D40" s="154">
        <v>5443</v>
      </c>
      <c r="E40" s="42" t="s">
        <v>118</v>
      </c>
      <c r="F40" s="50">
        <f>'posebni dio'!C175</f>
        <v>67000000</v>
      </c>
      <c r="G40" s="50">
        <f>'posebni dio'!D175</f>
        <v>208780000</v>
      </c>
      <c r="H40" s="50">
        <f>'posebni dio'!E175</f>
        <v>140000000</v>
      </c>
      <c r="I40" s="50">
        <f>'posebni dio'!F175</f>
        <v>464000000</v>
      </c>
      <c r="J40" s="50">
        <f>'posebni dio'!G175</f>
        <v>78000000</v>
      </c>
    </row>
    <row r="41" spans="1:10" ht="27" customHeight="1" hidden="1">
      <c r="A41" s="47"/>
      <c r="B41" s="47"/>
      <c r="C41" s="47"/>
      <c r="D41" s="154">
        <v>5446</v>
      </c>
      <c r="E41" s="42" t="s">
        <v>119</v>
      </c>
      <c r="F41" s="50">
        <f>'posebni dio'!C187</f>
        <v>3766872</v>
      </c>
      <c r="G41" s="50">
        <f>'posebni dio'!D187</f>
        <v>4045000</v>
      </c>
      <c r="H41" s="50">
        <f>'posebni dio'!E187</f>
        <v>4209000</v>
      </c>
      <c r="I41" s="50">
        <f>'posebni dio'!F187</f>
        <v>4209000</v>
      </c>
      <c r="J41" s="50">
        <f>'posebni dio'!G187</f>
        <v>4444000</v>
      </c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5118110236220472" footer="0.31496062992125984"/>
  <pageSetup firstPageNumber="4" useFirstPageNumber="1" horizontalDpi="600" verticalDpi="600" orientation="landscape" paperSize="9" scale="8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901"/>
  <sheetViews>
    <sheetView zoomScalePageLayoutView="0" workbookViewId="0" topLeftCell="A1">
      <pane ySplit="2" topLeftCell="A3" activePane="bottomLeft" state="frozen"/>
      <selection pane="topLeft" activeCell="C29" sqref="C29"/>
      <selection pane="bottomLeft" activeCell="B210" sqref="B210"/>
    </sheetView>
  </sheetViews>
  <sheetFormatPr defaultColWidth="11.421875" defaultRowHeight="12.75"/>
  <cols>
    <col min="1" max="1" width="7.7109375" style="35" customWidth="1"/>
    <col min="2" max="2" width="52.140625" style="48" customWidth="1"/>
    <col min="3" max="4" width="14.28125" style="39" customWidth="1"/>
    <col min="5" max="5" width="13.7109375" style="39" customWidth="1"/>
    <col min="6" max="6" width="14.28125" style="39" customWidth="1"/>
    <col min="7" max="7" width="14.421875" style="39" customWidth="1"/>
    <col min="8" max="8" width="11.421875" style="30" customWidth="1"/>
    <col min="9" max="9" width="10.57421875" style="30" customWidth="1"/>
    <col min="10" max="16384" width="11.421875" style="30" customWidth="1"/>
  </cols>
  <sheetData>
    <row r="1" spans="1:7" ht="28.5" customHeight="1">
      <c r="A1" s="232" t="s">
        <v>79</v>
      </c>
      <c r="B1" s="232"/>
      <c r="C1" s="232"/>
      <c r="D1" s="232"/>
      <c r="E1" s="232"/>
      <c r="F1" s="232"/>
      <c r="G1" s="232"/>
    </row>
    <row r="2" spans="1:7" s="34" customFormat="1" ht="42.75" customHeight="1">
      <c r="A2" s="205" t="s">
        <v>69</v>
      </c>
      <c r="B2" s="206" t="s">
        <v>70</v>
      </c>
      <c r="C2" s="207" t="s">
        <v>222</v>
      </c>
      <c r="D2" s="207" t="s">
        <v>223</v>
      </c>
      <c r="E2" s="207" t="s">
        <v>224</v>
      </c>
      <c r="F2" s="207" t="s">
        <v>225</v>
      </c>
      <c r="G2" s="207" t="s">
        <v>226</v>
      </c>
    </row>
    <row r="3" spans="1:13" ht="19.5" customHeight="1">
      <c r="A3" s="19" t="s">
        <v>98</v>
      </c>
      <c r="B3" s="49" t="s">
        <v>197</v>
      </c>
      <c r="C3" s="63">
        <f>SUM(C5,C159,C177,C189,C199)</f>
        <v>849151205</v>
      </c>
      <c r="D3" s="63">
        <f>SUM(D5,D159,D177,D189,D199)</f>
        <v>400771000</v>
      </c>
      <c r="E3" s="63">
        <f>SUM(E5,E159,E177,E189,E199)</f>
        <v>399317000</v>
      </c>
      <c r="F3" s="63">
        <f>SUM(F5,F159,F177,F189,F199)</f>
        <v>517194000</v>
      </c>
      <c r="G3" s="63">
        <f>SUM(G5,G159,G177,G189,G199)</f>
        <v>115192000</v>
      </c>
      <c r="H3" s="63"/>
      <c r="I3" s="17"/>
      <c r="J3" s="63"/>
      <c r="L3" s="50"/>
      <c r="M3" s="50"/>
    </row>
    <row r="4" spans="1:7" ht="12.75" customHeight="1">
      <c r="A4" s="19"/>
      <c r="B4" s="49"/>
      <c r="C4" s="63"/>
      <c r="D4" s="63"/>
      <c r="E4" s="63"/>
      <c r="F4" s="63"/>
      <c r="G4" s="63"/>
    </row>
    <row r="5" spans="1:7" ht="29.25">
      <c r="A5" s="43">
        <v>100</v>
      </c>
      <c r="B5" s="49" t="s">
        <v>195</v>
      </c>
      <c r="C5" s="63">
        <f>SUM(C7,C61,C87,C109)</f>
        <v>33582805</v>
      </c>
      <c r="D5" s="63">
        <f>SUM(D7,D61,D87,D109)</f>
        <v>33578000</v>
      </c>
      <c r="E5" s="63">
        <f>SUM(E7,E61,E87,E109)</f>
        <v>28328000</v>
      </c>
      <c r="F5" s="63">
        <f>SUM(F7,F61,F87,F109)</f>
        <v>19298000</v>
      </c>
      <c r="G5" s="63">
        <f>SUM(G7,G61,G87,G109)</f>
        <v>19298000</v>
      </c>
    </row>
    <row r="6" spans="3:7" ht="12.75" customHeight="1">
      <c r="C6" s="63"/>
      <c r="D6" s="63"/>
      <c r="E6" s="63"/>
      <c r="F6" s="63"/>
      <c r="G6" s="63"/>
    </row>
    <row r="7" spans="1:7" ht="15">
      <c r="A7" s="109" t="s">
        <v>68</v>
      </c>
      <c r="B7" s="49" t="s">
        <v>71</v>
      </c>
      <c r="C7" s="63">
        <f>SUM(C9,C19,C51,C57)</f>
        <v>33455378</v>
      </c>
      <c r="D7" s="63">
        <f>SUM(D9,D19,D51,D57)</f>
        <v>33398000</v>
      </c>
      <c r="E7" s="63">
        <f>SUM(E9,E19,E51,E57)</f>
        <v>27753000</v>
      </c>
      <c r="F7" s="63">
        <f>SUM(F9,F19,F51,F57)</f>
        <v>18723000</v>
      </c>
      <c r="G7" s="63">
        <f>SUM(G9,G19,G51,G57)</f>
        <v>18723000</v>
      </c>
    </row>
    <row r="8" spans="1:7" s="17" customFormat="1" ht="14.25" hidden="1">
      <c r="A8" s="109">
        <v>3</v>
      </c>
      <c r="B8" s="160" t="s">
        <v>39</v>
      </c>
      <c r="C8" s="63">
        <f>C9+C19+C51</f>
        <v>33452378</v>
      </c>
      <c r="D8" s="63">
        <f>D9+D19+D51</f>
        <v>33378000</v>
      </c>
      <c r="E8" s="63">
        <f>E9+E19+E51</f>
        <v>27733000</v>
      </c>
      <c r="F8" s="63">
        <f>F9+F19+F51</f>
        <v>18703000</v>
      </c>
      <c r="G8" s="63">
        <f>G9+G19+G51</f>
        <v>18703000</v>
      </c>
    </row>
    <row r="9" spans="1:7" s="17" customFormat="1" ht="14.25">
      <c r="A9" s="109">
        <v>31</v>
      </c>
      <c r="B9" s="175" t="s">
        <v>40</v>
      </c>
      <c r="C9" s="63">
        <f>SUM(C10,C14,C16)</f>
        <v>12486095</v>
      </c>
      <c r="D9" s="63">
        <f>SUM(D10,D14,D16)</f>
        <v>18183000</v>
      </c>
      <c r="E9" s="63">
        <f>SUM(E10,E14,E16)</f>
        <v>14683000</v>
      </c>
      <c r="F9" s="63">
        <f>SUM(F10,F14,F16)</f>
        <v>12833000</v>
      </c>
      <c r="G9" s="63">
        <f>SUM(G10,G14,G16)</f>
        <v>12833000</v>
      </c>
    </row>
    <row r="10" spans="1:7" s="17" customFormat="1" ht="15">
      <c r="A10" s="111">
        <v>311</v>
      </c>
      <c r="B10" s="176" t="s">
        <v>102</v>
      </c>
      <c r="C10" s="50">
        <f>SUM(C11:C13)</f>
        <v>9538220</v>
      </c>
      <c r="D10" s="50">
        <f>SUM(D11:D13)</f>
        <v>10580000</v>
      </c>
      <c r="E10" s="50">
        <f>SUM(E11:E13)</f>
        <v>10580000</v>
      </c>
      <c r="F10" s="66">
        <f>SUM(F11:F13)</f>
        <v>10580000</v>
      </c>
      <c r="G10" s="66">
        <f>SUM(G11:G13)</f>
        <v>10580000</v>
      </c>
    </row>
    <row r="11" spans="1:7" ht="12.75" customHeight="1" hidden="1">
      <c r="A11" s="111">
        <v>3111</v>
      </c>
      <c r="B11" s="176" t="s">
        <v>41</v>
      </c>
      <c r="C11" s="50">
        <v>9538220</v>
      </c>
      <c r="D11" s="50">
        <v>10380000</v>
      </c>
      <c r="E11" s="50">
        <v>10380000</v>
      </c>
      <c r="F11" s="64">
        <v>10380000</v>
      </c>
      <c r="G11" s="64">
        <v>10380000</v>
      </c>
    </row>
    <row r="12" spans="1:7" ht="12.75" customHeight="1" hidden="1">
      <c r="A12" s="111">
        <v>3112</v>
      </c>
      <c r="B12" s="176" t="s">
        <v>170</v>
      </c>
      <c r="C12" s="50">
        <v>0</v>
      </c>
      <c r="D12" s="50">
        <v>100000</v>
      </c>
      <c r="E12" s="50">
        <v>100000</v>
      </c>
      <c r="F12" s="64">
        <v>100000</v>
      </c>
      <c r="G12" s="64">
        <v>100000</v>
      </c>
    </row>
    <row r="13" spans="1:7" ht="12.75" customHeight="1" hidden="1">
      <c r="A13" s="111">
        <v>3113</v>
      </c>
      <c r="B13" s="176" t="s">
        <v>124</v>
      </c>
      <c r="C13" s="50">
        <v>0</v>
      </c>
      <c r="D13" s="50">
        <v>100000</v>
      </c>
      <c r="E13" s="50">
        <v>100000</v>
      </c>
      <c r="F13" s="64">
        <v>100000</v>
      </c>
      <c r="G13" s="64">
        <v>100000</v>
      </c>
    </row>
    <row r="14" spans="1:7" s="17" customFormat="1" ht="15">
      <c r="A14" s="111">
        <v>312</v>
      </c>
      <c r="B14" s="176" t="s">
        <v>42</v>
      </c>
      <c r="C14" s="50">
        <f>SUM(C15)</f>
        <v>1376535</v>
      </c>
      <c r="D14" s="50">
        <f>SUM(D15)</f>
        <v>6000000</v>
      </c>
      <c r="E14" s="50">
        <f>SUM(E15)</f>
        <v>2500000</v>
      </c>
      <c r="F14" s="66">
        <f>SUM(F15)</f>
        <v>650000</v>
      </c>
      <c r="G14" s="66">
        <f>SUM(G15)</f>
        <v>650000</v>
      </c>
    </row>
    <row r="15" spans="1:7" ht="13.5" customHeight="1" hidden="1">
      <c r="A15" s="111">
        <v>3121</v>
      </c>
      <c r="B15" s="176" t="s">
        <v>42</v>
      </c>
      <c r="C15" s="50">
        <v>1376535</v>
      </c>
      <c r="D15" s="50">
        <v>6000000</v>
      </c>
      <c r="E15" s="50">
        <v>2500000</v>
      </c>
      <c r="F15" s="64">
        <v>650000</v>
      </c>
      <c r="G15" s="64">
        <v>650000</v>
      </c>
    </row>
    <row r="16" spans="1:7" s="17" customFormat="1" ht="13.5" customHeight="1">
      <c r="A16" s="111">
        <v>313</v>
      </c>
      <c r="B16" s="176" t="s">
        <v>43</v>
      </c>
      <c r="C16" s="50">
        <f>SUM(C17:C18)</f>
        <v>1571340</v>
      </c>
      <c r="D16" s="50">
        <f>SUM(D17:D18)</f>
        <v>1603000</v>
      </c>
      <c r="E16" s="50">
        <f>SUM(E17:E18)</f>
        <v>1603000</v>
      </c>
      <c r="F16" s="66">
        <f>SUM(F17:F18)</f>
        <v>1603000</v>
      </c>
      <c r="G16" s="66">
        <f>SUM(G17:G18)</f>
        <v>1603000</v>
      </c>
    </row>
    <row r="17" spans="1:7" ht="13.5" customHeight="1" hidden="1">
      <c r="A17" s="111">
        <v>3132</v>
      </c>
      <c r="B17" s="176" t="s">
        <v>109</v>
      </c>
      <c r="C17" s="50">
        <v>1402330</v>
      </c>
      <c r="D17" s="50">
        <v>1415000</v>
      </c>
      <c r="E17" s="50">
        <v>1415000</v>
      </c>
      <c r="F17" s="50">
        <v>1415000</v>
      </c>
      <c r="G17" s="50">
        <v>1415000</v>
      </c>
    </row>
    <row r="18" spans="1:7" ht="13.5" customHeight="1" hidden="1">
      <c r="A18" s="111">
        <v>3133</v>
      </c>
      <c r="B18" s="176" t="s">
        <v>114</v>
      </c>
      <c r="C18" s="50">
        <v>169010</v>
      </c>
      <c r="D18" s="50">
        <v>188000</v>
      </c>
      <c r="E18" s="50">
        <v>188000</v>
      </c>
      <c r="F18" s="50">
        <v>188000</v>
      </c>
      <c r="G18" s="50">
        <v>188000</v>
      </c>
    </row>
    <row r="19" spans="1:7" s="17" customFormat="1" ht="13.5" customHeight="1">
      <c r="A19" s="109">
        <v>32</v>
      </c>
      <c r="B19" s="175" t="s">
        <v>3</v>
      </c>
      <c r="C19" s="63">
        <f>SUM(C20,C25,C31,C41,C43)</f>
        <v>19167637</v>
      </c>
      <c r="D19" s="63">
        <f>SUM(D20,D25,D31,D41,D43)</f>
        <v>9545000</v>
      </c>
      <c r="E19" s="63">
        <f>SUM(E20,E25,E31,E41,E43)</f>
        <v>10100000</v>
      </c>
      <c r="F19" s="63">
        <f>SUM(F20,F25,F31,F41,F43)</f>
        <v>5420000</v>
      </c>
      <c r="G19" s="63">
        <f>SUM(G20,G25,G31,G41,G43)</f>
        <v>5420000</v>
      </c>
    </row>
    <row r="20" spans="1:7" s="17" customFormat="1" ht="13.5" customHeight="1">
      <c r="A20" s="111">
        <v>321</v>
      </c>
      <c r="B20" s="176" t="s">
        <v>7</v>
      </c>
      <c r="C20" s="50">
        <f>SUM(C21:C24)</f>
        <v>413515</v>
      </c>
      <c r="D20" s="50">
        <f>SUM(D21:D24)</f>
        <v>430000</v>
      </c>
      <c r="E20" s="50">
        <f>SUM(E21:E24)</f>
        <v>430000</v>
      </c>
      <c r="F20" s="66">
        <f>SUM(F21:F24)</f>
        <v>430000</v>
      </c>
      <c r="G20" s="66">
        <f>SUM(G21:G24)</f>
        <v>430000</v>
      </c>
    </row>
    <row r="21" spans="1:7" ht="13.5" customHeight="1" hidden="1">
      <c r="A21" s="111">
        <v>3211</v>
      </c>
      <c r="B21" s="176" t="s">
        <v>44</v>
      </c>
      <c r="C21" s="50">
        <v>33716</v>
      </c>
      <c r="D21" s="50">
        <v>50000</v>
      </c>
      <c r="E21" s="50">
        <v>50000</v>
      </c>
      <c r="F21" s="64">
        <v>50000</v>
      </c>
      <c r="G21" s="64">
        <v>50000</v>
      </c>
    </row>
    <row r="22" spans="1:7" ht="13.5" customHeight="1" hidden="1">
      <c r="A22" s="111">
        <v>3212</v>
      </c>
      <c r="B22" s="176" t="s">
        <v>45</v>
      </c>
      <c r="C22" s="50">
        <v>336769</v>
      </c>
      <c r="D22" s="50">
        <v>300000</v>
      </c>
      <c r="E22" s="50">
        <v>300000</v>
      </c>
      <c r="F22" s="64">
        <v>300000</v>
      </c>
      <c r="G22" s="64">
        <v>300000</v>
      </c>
    </row>
    <row r="23" spans="1:7" ht="13.5" customHeight="1" hidden="1">
      <c r="A23" s="117" t="s">
        <v>5</v>
      </c>
      <c r="B23" s="176" t="s">
        <v>6</v>
      </c>
      <c r="C23" s="50">
        <v>15756</v>
      </c>
      <c r="D23" s="50">
        <v>50000</v>
      </c>
      <c r="E23" s="50">
        <v>50000</v>
      </c>
      <c r="F23" s="64">
        <v>50000</v>
      </c>
      <c r="G23" s="64">
        <v>50000</v>
      </c>
    </row>
    <row r="24" spans="1:7" ht="13.5" customHeight="1" hidden="1">
      <c r="A24" s="117">
        <v>3214</v>
      </c>
      <c r="B24" s="176" t="s">
        <v>136</v>
      </c>
      <c r="C24" s="50">
        <v>27274</v>
      </c>
      <c r="D24" s="50">
        <v>30000</v>
      </c>
      <c r="E24" s="50">
        <v>30000</v>
      </c>
      <c r="F24" s="64">
        <v>30000</v>
      </c>
      <c r="G24" s="64">
        <v>30000</v>
      </c>
    </row>
    <row r="25" spans="1:7" s="17" customFormat="1" ht="13.5" customHeight="1">
      <c r="A25" s="117">
        <v>322</v>
      </c>
      <c r="B25" s="174" t="s">
        <v>46</v>
      </c>
      <c r="C25" s="50">
        <f>SUM(C26:C30)</f>
        <v>3266695</v>
      </c>
      <c r="D25" s="50">
        <f>SUM(D26:D30)</f>
        <v>1400000</v>
      </c>
      <c r="E25" s="50">
        <f>SUM(E26:E30)</f>
        <v>1305000</v>
      </c>
      <c r="F25" s="66">
        <f>SUM(F26:F30)</f>
        <v>930000</v>
      </c>
      <c r="G25" s="66">
        <f>SUM(G26:G30)</f>
        <v>930000</v>
      </c>
    </row>
    <row r="26" spans="1:7" ht="13.5" customHeight="1" hidden="1">
      <c r="A26" s="117">
        <v>3221</v>
      </c>
      <c r="B26" s="176" t="s">
        <v>47</v>
      </c>
      <c r="C26" s="50">
        <v>344348</v>
      </c>
      <c r="D26" s="50">
        <v>350000</v>
      </c>
      <c r="E26" s="50">
        <v>350000</v>
      </c>
      <c r="F26" s="64">
        <v>100000</v>
      </c>
      <c r="G26" s="64">
        <v>100000</v>
      </c>
    </row>
    <row r="27" spans="1:7" ht="13.5" customHeight="1" hidden="1">
      <c r="A27" s="117">
        <v>3223</v>
      </c>
      <c r="B27" s="176" t="s">
        <v>48</v>
      </c>
      <c r="C27" s="50">
        <v>2892528</v>
      </c>
      <c r="D27" s="50">
        <v>1000000</v>
      </c>
      <c r="E27" s="50">
        <v>875000</v>
      </c>
      <c r="F27" s="64">
        <v>750000</v>
      </c>
      <c r="G27" s="64">
        <v>750000</v>
      </c>
    </row>
    <row r="28" spans="1:7" ht="13.5" customHeight="1" hidden="1">
      <c r="A28" s="117">
        <v>3224</v>
      </c>
      <c r="B28" s="176" t="s">
        <v>207</v>
      </c>
      <c r="C28" s="50">
        <v>15550</v>
      </c>
      <c r="D28" s="50">
        <v>20000</v>
      </c>
      <c r="E28" s="50">
        <v>50000</v>
      </c>
      <c r="F28" s="64">
        <v>50000</v>
      </c>
      <c r="G28" s="64">
        <v>50000</v>
      </c>
    </row>
    <row r="29" spans="1:7" ht="13.5" customHeight="1" hidden="1">
      <c r="A29" s="117" t="s">
        <v>8</v>
      </c>
      <c r="B29" s="174" t="s">
        <v>9</v>
      </c>
      <c r="C29" s="50">
        <v>14269</v>
      </c>
      <c r="D29" s="50">
        <v>30000</v>
      </c>
      <c r="E29" s="50">
        <v>30000</v>
      </c>
      <c r="F29" s="64">
        <v>30000</v>
      </c>
      <c r="G29" s="64">
        <v>30000</v>
      </c>
    </row>
    <row r="30" spans="1:7" ht="13.5" customHeight="1" hidden="1">
      <c r="A30" s="117">
        <v>3227</v>
      </c>
      <c r="B30" s="176" t="s">
        <v>182</v>
      </c>
      <c r="C30" s="50">
        <v>0</v>
      </c>
      <c r="D30" s="50">
        <v>0</v>
      </c>
      <c r="E30" s="50">
        <v>0</v>
      </c>
      <c r="F30" s="64">
        <v>0</v>
      </c>
      <c r="G30" s="64">
        <v>0</v>
      </c>
    </row>
    <row r="31" spans="1:7" s="17" customFormat="1" ht="13.5" customHeight="1">
      <c r="A31" s="117">
        <v>323</v>
      </c>
      <c r="B31" s="174" t="s">
        <v>10</v>
      </c>
      <c r="C31" s="50">
        <f>SUM(C32:C40)</f>
        <v>13374005</v>
      </c>
      <c r="D31" s="50">
        <f>SUM(D32:D40)</f>
        <v>6280000</v>
      </c>
      <c r="E31" s="50">
        <f>SUM(E32:E40)</f>
        <v>6080000</v>
      </c>
      <c r="F31" s="66">
        <f>SUM(F32:F40)</f>
        <v>3105000</v>
      </c>
      <c r="G31" s="66">
        <f>SUM(G32:G40)</f>
        <v>3105000</v>
      </c>
    </row>
    <row r="32" spans="1:7" ht="13.5" customHeight="1" hidden="1">
      <c r="A32" s="111">
        <v>3231</v>
      </c>
      <c r="B32" s="176" t="s">
        <v>49</v>
      </c>
      <c r="C32" s="50">
        <v>488442</v>
      </c>
      <c r="D32" s="50">
        <v>350000</v>
      </c>
      <c r="E32" s="50">
        <v>350000</v>
      </c>
      <c r="F32" s="64">
        <v>350000</v>
      </c>
      <c r="G32" s="64">
        <v>350000</v>
      </c>
    </row>
    <row r="33" spans="1:7" ht="13.5" customHeight="1" hidden="1">
      <c r="A33" s="111">
        <v>3232</v>
      </c>
      <c r="B33" s="174" t="s">
        <v>11</v>
      </c>
      <c r="C33" s="50">
        <v>1184392</v>
      </c>
      <c r="D33" s="50">
        <v>700000</v>
      </c>
      <c r="E33" s="50">
        <v>700000</v>
      </c>
      <c r="F33" s="64">
        <v>700000</v>
      </c>
      <c r="G33" s="64">
        <v>700000</v>
      </c>
    </row>
    <row r="34" spans="1:7" ht="13.5" customHeight="1" hidden="1">
      <c r="A34" s="111">
        <v>3233</v>
      </c>
      <c r="B34" s="176" t="s">
        <v>186</v>
      </c>
      <c r="C34" s="50">
        <v>156677</v>
      </c>
      <c r="D34" s="50">
        <v>150000</v>
      </c>
      <c r="E34" s="50">
        <v>150000</v>
      </c>
      <c r="F34" s="64">
        <v>150000</v>
      </c>
      <c r="G34" s="64">
        <v>150000</v>
      </c>
    </row>
    <row r="35" spans="1:7" ht="13.5" customHeight="1" hidden="1">
      <c r="A35" s="111">
        <v>3234</v>
      </c>
      <c r="B35" s="176" t="s">
        <v>50</v>
      </c>
      <c r="C35" s="50">
        <v>3873576</v>
      </c>
      <c r="D35" s="50">
        <v>200000</v>
      </c>
      <c r="E35" s="50">
        <v>100000</v>
      </c>
      <c r="F35" s="64">
        <v>100000</v>
      </c>
      <c r="G35" s="64">
        <v>100000</v>
      </c>
    </row>
    <row r="36" spans="1:7" ht="13.5" customHeight="1" hidden="1">
      <c r="A36" s="111">
        <v>3235</v>
      </c>
      <c r="B36" s="176" t="s">
        <v>51</v>
      </c>
      <c r="C36" s="50">
        <v>59200</v>
      </c>
      <c r="D36" s="50">
        <v>200000</v>
      </c>
      <c r="E36" s="50">
        <v>50000</v>
      </c>
      <c r="F36" s="64">
        <v>50000</v>
      </c>
      <c r="G36" s="64">
        <v>50000</v>
      </c>
    </row>
    <row r="37" spans="1:7" ht="13.5" customHeight="1" hidden="1">
      <c r="A37" s="111">
        <v>3236</v>
      </c>
      <c r="B37" s="176" t="s">
        <v>52</v>
      </c>
      <c r="C37" s="50">
        <v>0</v>
      </c>
      <c r="D37" s="50">
        <v>80000</v>
      </c>
      <c r="E37" s="50">
        <v>80000</v>
      </c>
      <c r="F37" s="64">
        <v>80000</v>
      </c>
      <c r="G37" s="64">
        <v>80000</v>
      </c>
    </row>
    <row r="38" spans="1:7" ht="13.5" customHeight="1" hidden="1">
      <c r="A38" s="111">
        <v>3237</v>
      </c>
      <c r="B38" s="174" t="s">
        <v>12</v>
      </c>
      <c r="C38" s="50">
        <v>6565008</v>
      </c>
      <c r="D38" s="50">
        <v>4000000</v>
      </c>
      <c r="E38" s="50">
        <v>4000000</v>
      </c>
      <c r="F38" s="64">
        <v>1025000</v>
      </c>
      <c r="G38" s="64">
        <v>1025000</v>
      </c>
    </row>
    <row r="39" spans="1:7" ht="13.5" customHeight="1" hidden="1">
      <c r="A39" s="111">
        <v>3238</v>
      </c>
      <c r="B39" s="174" t="s">
        <v>13</v>
      </c>
      <c r="C39" s="50">
        <v>94850</v>
      </c>
      <c r="D39" s="50">
        <v>100000</v>
      </c>
      <c r="E39" s="50">
        <v>100000</v>
      </c>
      <c r="F39" s="64">
        <v>100000</v>
      </c>
      <c r="G39" s="64">
        <v>100000</v>
      </c>
    </row>
    <row r="40" spans="1:7" ht="13.5" customHeight="1" hidden="1">
      <c r="A40" s="111">
        <v>3239</v>
      </c>
      <c r="B40" s="174" t="s">
        <v>53</v>
      </c>
      <c r="C40" s="50">
        <v>951860</v>
      </c>
      <c r="D40" s="50">
        <v>500000</v>
      </c>
      <c r="E40" s="50">
        <v>550000</v>
      </c>
      <c r="F40" s="64">
        <v>550000</v>
      </c>
      <c r="G40" s="64">
        <v>550000</v>
      </c>
    </row>
    <row r="41" spans="1:7" ht="13.5" customHeight="1">
      <c r="A41" s="111">
        <v>324</v>
      </c>
      <c r="B41" s="176" t="s">
        <v>137</v>
      </c>
      <c r="C41" s="50">
        <f>SUM(C42)</f>
        <v>0</v>
      </c>
      <c r="D41" s="50">
        <f>SUM(D42)</f>
        <v>100000</v>
      </c>
      <c r="E41" s="50">
        <f>SUM(E42)</f>
        <v>50000</v>
      </c>
      <c r="F41" s="66">
        <f>SUM(F42)</f>
        <v>0</v>
      </c>
      <c r="G41" s="66">
        <f>SUM(G42)</f>
        <v>0</v>
      </c>
    </row>
    <row r="42" spans="1:7" ht="13.5" customHeight="1" hidden="1">
      <c r="A42" s="111">
        <v>3241</v>
      </c>
      <c r="B42" s="176" t="s">
        <v>137</v>
      </c>
      <c r="C42" s="50">
        <v>0</v>
      </c>
      <c r="D42" s="50">
        <v>100000</v>
      </c>
      <c r="E42" s="50">
        <v>50000</v>
      </c>
      <c r="F42" s="64">
        <v>0</v>
      </c>
      <c r="G42" s="64">
        <v>0</v>
      </c>
    </row>
    <row r="43" spans="1:7" s="17" customFormat="1" ht="13.5" customHeight="1">
      <c r="A43" s="111">
        <v>329</v>
      </c>
      <c r="B43" s="176" t="s">
        <v>55</v>
      </c>
      <c r="C43" s="50">
        <f>SUM(C44:C50)</f>
        <v>2113422</v>
      </c>
      <c r="D43" s="50">
        <f>SUM(D44:D50)</f>
        <v>1335000</v>
      </c>
      <c r="E43" s="50">
        <f>SUM(E44:E50)</f>
        <v>2235000</v>
      </c>
      <c r="F43" s="66">
        <f>SUM(F44:F50)</f>
        <v>955000</v>
      </c>
      <c r="G43" s="66">
        <f>SUM(G44:G50)</f>
        <v>955000</v>
      </c>
    </row>
    <row r="44" spans="1:7" ht="13.5" customHeight="1" hidden="1">
      <c r="A44" s="111">
        <v>3291</v>
      </c>
      <c r="B44" s="176" t="s">
        <v>173</v>
      </c>
      <c r="C44" s="50">
        <v>28152</v>
      </c>
      <c r="D44" s="50">
        <v>50000</v>
      </c>
      <c r="E44" s="50">
        <v>50000</v>
      </c>
      <c r="F44" s="50">
        <v>50000</v>
      </c>
      <c r="G44" s="50">
        <v>50000</v>
      </c>
    </row>
    <row r="45" spans="1:7" ht="13.5" customHeight="1" hidden="1">
      <c r="A45" s="111">
        <v>3292</v>
      </c>
      <c r="B45" s="176" t="s">
        <v>56</v>
      </c>
      <c r="C45" s="50">
        <v>27627</v>
      </c>
      <c r="D45" s="50">
        <v>110000</v>
      </c>
      <c r="E45" s="50">
        <v>60000</v>
      </c>
      <c r="F45" s="50">
        <v>60000</v>
      </c>
      <c r="G45" s="50">
        <v>60000</v>
      </c>
    </row>
    <row r="46" spans="1:7" ht="13.5" customHeight="1" hidden="1">
      <c r="A46" s="111">
        <v>3293</v>
      </c>
      <c r="B46" s="176" t="s">
        <v>57</v>
      </c>
      <c r="C46" s="50">
        <v>12805</v>
      </c>
      <c r="D46" s="50">
        <v>20000</v>
      </c>
      <c r="E46" s="50">
        <v>20000</v>
      </c>
      <c r="F46" s="50">
        <v>20000</v>
      </c>
      <c r="G46" s="50">
        <v>20000</v>
      </c>
    </row>
    <row r="47" spans="1:7" ht="13.5" customHeight="1" hidden="1">
      <c r="A47" s="111">
        <v>3294</v>
      </c>
      <c r="B47" s="176" t="s">
        <v>58</v>
      </c>
      <c r="C47" s="50">
        <v>1842</v>
      </c>
      <c r="D47" s="50">
        <v>5000</v>
      </c>
      <c r="E47" s="50">
        <v>5000</v>
      </c>
      <c r="F47" s="50">
        <v>5000</v>
      </c>
      <c r="G47" s="50">
        <v>5000</v>
      </c>
    </row>
    <row r="48" spans="1:7" ht="13.5" customHeight="1" hidden="1">
      <c r="A48" s="111">
        <v>3295</v>
      </c>
      <c r="B48" s="176" t="s">
        <v>126</v>
      </c>
      <c r="C48" s="50">
        <v>806647</v>
      </c>
      <c r="D48" s="50">
        <v>50000</v>
      </c>
      <c r="E48" s="50">
        <v>1000000</v>
      </c>
      <c r="F48" s="50">
        <v>50000</v>
      </c>
      <c r="G48" s="50">
        <v>50000</v>
      </c>
    </row>
    <row r="49" spans="1:7" ht="13.5" customHeight="1" hidden="1">
      <c r="A49" s="111">
        <v>3296</v>
      </c>
      <c r="B49" s="176" t="s">
        <v>210</v>
      </c>
      <c r="C49" s="50">
        <v>0</v>
      </c>
      <c r="D49" s="50">
        <v>1000000</v>
      </c>
      <c r="E49" s="50">
        <v>1000000</v>
      </c>
      <c r="F49" s="50">
        <v>750000</v>
      </c>
      <c r="G49" s="50">
        <v>750000</v>
      </c>
    </row>
    <row r="50" spans="1:7" ht="13.5" customHeight="1" hidden="1">
      <c r="A50" s="111">
        <v>3299</v>
      </c>
      <c r="B50" s="176" t="s">
        <v>55</v>
      </c>
      <c r="C50" s="50">
        <v>1236349</v>
      </c>
      <c r="D50" s="50">
        <v>100000</v>
      </c>
      <c r="E50" s="50">
        <v>100000</v>
      </c>
      <c r="F50" s="50">
        <v>20000</v>
      </c>
      <c r="G50" s="50">
        <v>20000</v>
      </c>
    </row>
    <row r="51" spans="1:7" s="17" customFormat="1" ht="13.5" customHeight="1">
      <c r="A51" s="109">
        <v>34</v>
      </c>
      <c r="B51" s="175" t="s">
        <v>14</v>
      </c>
      <c r="C51" s="63">
        <f>SUM(C52)</f>
        <v>1798646</v>
      </c>
      <c r="D51" s="63">
        <f>SUM(D52)</f>
        <v>5650000</v>
      </c>
      <c r="E51" s="63">
        <f>SUM(E52)</f>
        <v>2950000</v>
      </c>
      <c r="F51" s="63">
        <f>SUM(F52)</f>
        <v>450000</v>
      </c>
      <c r="G51" s="63">
        <f>SUM(G52)</f>
        <v>450000</v>
      </c>
    </row>
    <row r="52" spans="1:7" s="17" customFormat="1" ht="13.5" customHeight="1">
      <c r="A52" s="111">
        <v>343</v>
      </c>
      <c r="B52" s="176" t="s">
        <v>64</v>
      </c>
      <c r="C52" s="50">
        <f>SUM(C53:C56)</f>
        <v>1798646</v>
      </c>
      <c r="D52" s="50">
        <f>SUM(D53:D56)</f>
        <v>5650000</v>
      </c>
      <c r="E52" s="50">
        <f>SUM(E53:E56)</f>
        <v>2950000</v>
      </c>
      <c r="F52" s="66">
        <f>SUM(F53:F56)</f>
        <v>450000</v>
      </c>
      <c r="G52" s="66">
        <f>SUM(G53:G56)</f>
        <v>450000</v>
      </c>
    </row>
    <row r="53" spans="1:7" ht="13.5" customHeight="1" hidden="1">
      <c r="A53" s="35">
        <v>3431</v>
      </c>
      <c r="B53" s="176" t="s">
        <v>65</v>
      </c>
      <c r="C53" s="50">
        <v>379149</v>
      </c>
      <c r="D53" s="50">
        <v>100000</v>
      </c>
      <c r="E53" s="50">
        <v>100000</v>
      </c>
      <c r="F53" s="50">
        <v>100000</v>
      </c>
      <c r="G53" s="50">
        <v>100000</v>
      </c>
    </row>
    <row r="54" spans="1:7" ht="13.5" customHeight="1" hidden="1">
      <c r="A54" s="35">
        <v>3432</v>
      </c>
      <c r="B54" s="176" t="s">
        <v>104</v>
      </c>
      <c r="C54" s="50">
        <v>189695</v>
      </c>
      <c r="D54" s="50">
        <v>200000</v>
      </c>
      <c r="E54" s="50">
        <v>800000</v>
      </c>
      <c r="F54" s="50">
        <v>200000</v>
      </c>
      <c r="G54" s="50">
        <v>200000</v>
      </c>
    </row>
    <row r="55" spans="1:7" ht="13.5" customHeight="1" hidden="1">
      <c r="A55" s="35">
        <v>3433</v>
      </c>
      <c r="B55" s="176" t="s">
        <v>66</v>
      </c>
      <c r="C55" s="50">
        <v>1185314</v>
      </c>
      <c r="D55" s="50">
        <v>5300000</v>
      </c>
      <c r="E55" s="50">
        <v>2000000</v>
      </c>
      <c r="F55" s="50">
        <v>100000</v>
      </c>
      <c r="G55" s="50">
        <v>100000</v>
      </c>
    </row>
    <row r="56" spans="1:7" ht="13.5" customHeight="1" hidden="1">
      <c r="A56" s="35">
        <v>3434</v>
      </c>
      <c r="B56" s="176" t="s">
        <v>97</v>
      </c>
      <c r="C56" s="50">
        <v>44488</v>
      </c>
      <c r="D56" s="50">
        <v>50000</v>
      </c>
      <c r="E56" s="50">
        <v>50000</v>
      </c>
      <c r="F56" s="50">
        <v>50000</v>
      </c>
      <c r="G56" s="50">
        <v>50000</v>
      </c>
    </row>
    <row r="57" spans="1:7" s="17" customFormat="1" ht="13.5" customHeight="1">
      <c r="A57" s="109">
        <v>38</v>
      </c>
      <c r="B57" s="175" t="s">
        <v>129</v>
      </c>
      <c r="C57" s="63">
        <f aca="true" t="shared" si="0" ref="C57:E58">SUM(C58)</f>
        <v>3000</v>
      </c>
      <c r="D57" s="63">
        <f t="shared" si="0"/>
        <v>20000</v>
      </c>
      <c r="E57" s="63">
        <f t="shared" si="0"/>
        <v>20000</v>
      </c>
      <c r="F57" s="63">
        <f>SUM(F58)</f>
        <v>20000</v>
      </c>
      <c r="G57" s="63">
        <f>SUM(G58)</f>
        <v>20000</v>
      </c>
    </row>
    <row r="58" spans="1:7" s="17" customFormat="1" ht="13.5" customHeight="1">
      <c r="A58" s="111">
        <v>383</v>
      </c>
      <c r="B58" s="176" t="s">
        <v>130</v>
      </c>
      <c r="C58" s="50">
        <f t="shared" si="0"/>
        <v>3000</v>
      </c>
      <c r="D58" s="50">
        <f t="shared" si="0"/>
        <v>20000</v>
      </c>
      <c r="E58" s="50">
        <f t="shared" si="0"/>
        <v>20000</v>
      </c>
      <c r="F58" s="66">
        <f>SUM(F59)</f>
        <v>20000</v>
      </c>
      <c r="G58" s="66">
        <f>SUM(G59)</f>
        <v>20000</v>
      </c>
    </row>
    <row r="59" spans="1:7" ht="15" hidden="1">
      <c r="A59" s="35">
        <v>3834</v>
      </c>
      <c r="B59" s="176" t="s">
        <v>191</v>
      </c>
      <c r="C59" s="50">
        <v>3000</v>
      </c>
      <c r="D59" s="50">
        <v>20000</v>
      </c>
      <c r="E59" s="50">
        <v>20000</v>
      </c>
      <c r="F59" s="50">
        <v>20000</v>
      </c>
      <c r="G59" s="50">
        <v>20000</v>
      </c>
    </row>
    <row r="60" spans="1:7" ht="15">
      <c r="A60" s="18"/>
      <c r="B60" s="175"/>
      <c r="C60" s="63"/>
      <c r="D60" s="63"/>
      <c r="E60" s="63"/>
      <c r="F60" s="63"/>
      <c r="G60" s="63"/>
    </row>
    <row r="61" spans="1:7" ht="15">
      <c r="A61" s="18" t="s">
        <v>72</v>
      </c>
      <c r="B61" s="175" t="s">
        <v>73</v>
      </c>
      <c r="C61" s="63">
        <f>SUM(C62)</f>
        <v>127427</v>
      </c>
      <c r="D61" s="63">
        <f>SUM(D62)</f>
        <v>180000</v>
      </c>
      <c r="E61" s="63">
        <f>SUM(E62)</f>
        <v>575000</v>
      </c>
      <c r="F61" s="63">
        <f>SUM(F62)</f>
        <v>575000</v>
      </c>
      <c r="G61" s="63">
        <f>SUM(G62)</f>
        <v>575000</v>
      </c>
    </row>
    <row r="62" spans="1:7" s="17" customFormat="1" ht="28.5" hidden="1">
      <c r="A62" s="109">
        <v>4</v>
      </c>
      <c r="B62" s="175" t="s">
        <v>192</v>
      </c>
      <c r="C62" s="63">
        <f>SUM(C63,C68,C78)</f>
        <v>127427</v>
      </c>
      <c r="D62" s="63">
        <f>SUM(D63,D68,D78)</f>
        <v>180000</v>
      </c>
      <c r="E62" s="63">
        <f>SUM(E63,E68,E78)</f>
        <v>575000</v>
      </c>
      <c r="F62" s="63">
        <f>SUM(F63,F68,F78)</f>
        <v>575000</v>
      </c>
      <c r="G62" s="63">
        <f>SUM(G63,G68,G78)</f>
        <v>575000</v>
      </c>
    </row>
    <row r="63" spans="1:7" s="17" customFormat="1" ht="28.5">
      <c r="A63" s="109">
        <v>41</v>
      </c>
      <c r="B63" s="175" t="s">
        <v>140</v>
      </c>
      <c r="C63" s="63">
        <f>SUM(C66,C64)</f>
        <v>0</v>
      </c>
      <c r="D63" s="63">
        <f>SUM(D66,D64)</f>
        <v>0</v>
      </c>
      <c r="E63" s="63">
        <f>SUM(E66,E64)</f>
        <v>325000</v>
      </c>
      <c r="F63" s="63">
        <f>SUM(F66,F64)</f>
        <v>325000</v>
      </c>
      <c r="G63" s="63">
        <f>SUM(G66,G64)</f>
        <v>325000</v>
      </c>
    </row>
    <row r="64" spans="1:7" s="17" customFormat="1" ht="14.25" hidden="1">
      <c r="A64" s="109">
        <v>411</v>
      </c>
      <c r="B64" s="175" t="s">
        <v>206</v>
      </c>
      <c r="C64" s="63">
        <f>SUM(C65)</f>
        <v>0</v>
      </c>
      <c r="D64" s="63">
        <f>SUM(D65)</f>
        <v>0</v>
      </c>
      <c r="E64" s="63">
        <f>SUM(E65)</f>
        <v>0</v>
      </c>
      <c r="F64" s="63">
        <f>SUM(F65)</f>
        <v>0</v>
      </c>
      <c r="G64" s="63">
        <f>SUM(G65)</f>
        <v>0</v>
      </c>
    </row>
    <row r="65" spans="1:7" s="17" customFormat="1" ht="15" hidden="1">
      <c r="A65" s="111">
        <v>4111</v>
      </c>
      <c r="B65" s="176" t="s">
        <v>96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</row>
    <row r="66" spans="1:7" s="17" customFormat="1" ht="15">
      <c r="A66" s="111">
        <v>412</v>
      </c>
      <c r="B66" s="176" t="s">
        <v>145</v>
      </c>
      <c r="C66" s="50">
        <f>SUM(C67)</f>
        <v>0</v>
      </c>
      <c r="D66" s="50">
        <f>SUM(D67)</f>
        <v>0</v>
      </c>
      <c r="E66" s="50">
        <f>SUM(E67)</f>
        <v>325000</v>
      </c>
      <c r="F66" s="66">
        <f>SUM(F67)</f>
        <v>325000</v>
      </c>
      <c r="G66" s="66">
        <f>SUM(G67)</f>
        <v>325000</v>
      </c>
    </row>
    <row r="67" spans="1:7" s="17" customFormat="1" ht="15" hidden="1">
      <c r="A67" s="111">
        <v>4123</v>
      </c>
      <c r="B67" s="176" t="s">
        <v>141</v>
      </c>
      <c r="C67" s="50">
        <v>0</v>
      </c>
      <c r="D67" s="50">
        <v>0</v>
      </c>
      <c r="E67" s="50">
        <v>325000</v>
      </c>
      <c r="F67" s="50">
        <v>325000</v>
      </c>
      <c r="G67" s="50">
        <v>325000</v>
      </c>
    </row>
    <row r="68" spans="1:7" s="182" customFormat="1" ht="14.25">
      <c r="A68" s="19">
        <v>42</v>
      </c>
      <c r="B68" s="160" t="s">
        <v>15</v>
      </c>
      <c r="C68" s="63">
        <f>SUM(C69,C71,C76)</f>
        <v>127427</v>
      </c>
      <c r="D68" s="63">
        <f>SUM(D69,D71,D76)</f>
        <v>180000</v>
      </c>
      <c r="E68" s="63">
        <f>SUM(E69,E71,E76)</f>
        <v>250000</v>
      </c>
      <c r="F68" s="63">
        <f>SUM(F69,F71,F76)</f>
        <v>250000</v>
      </c>
      <c r="G68" s="63">
        <f>SUM(G69,G71,G76)</f>
        <v>250000</v>
      </c>
    </row>
    <row r="69" spans="1:7" s="182" customFormat="1" ht="13.5" customHeight="1" hidden="1">
      <c r="A69" s="19">
        <v>421</v>
      </c>
      <c r="B69" s="175" t="s">
        <v>16</v>
      </c>
      <c r="C69" s="63">
        <f>SUM(C70)</f>
        <v>0</v>
      </c>
      <c r="D69" s="63">
        <f>SUM(D70)</f>
        <v>0</v>
      </c>
      <c r="E69" s="63">
        <f>SUM(E70)</f>
        <v>0</v>
      </c>
      <c r="F69" s="63">
        <f>SUM(F70)</f>
        <v>0</v>
      </c>
      <c r="G69" s="63">
        <f>SUM(G70)</f>
        <v>0</v>
      </c>
    </row>
    <row r="70" spans="1:7" s="17" customFormat="1" ht="13.5" customHeight="1" hidden="1">
      <c r="A70" s="139">
        <v>4213</v>
      </c>
      <c r="B70" s="176" t="s">
        <v>143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</row>
    <row r="71" spans="1:7" s="17" customFormat="1" ht="15">
      <c r="A71" s="139">
        <v>422</v>
      </c>
      <c r="B71" s="176" t="s">
        <v>19</v>
      </c>
      <c r="C71" s="50">
        <f>SUM(C72:C75)</f>
        <v>127427</v>
      </c>
      <c r="D71" s="50">
        <f>SUM(D72:D75)</f>
        <v>130000</v>
      </c>
      <c r="E71" s="50">
        <f>SUM(E72:E75)</f>
        <v>200000</v>
      </c>
      <c r="F71" s="66">
        <f>SUM(F72:F75)</f>
        <v>200000</v>
      </c>
      <c r="G71" s="66">
        <f>SUM(G72:G75)</f>
        <v>200000</v>
      </c>
    </row>
    <row r="72" spans="1:7" ht="13.5" customHeight="1" hidden="1">
      <c r="A72" s="139" t="s">
        <v>17</v>
      </c>
      <c r="B72" s="58" t="s">
        <v>18</v>
      </c>
      <c r="C72" s="50">
        <v>116032</v>
      </c>
      <c r="D72" s="50">
        <v>50000</v>
      </c>
      <c r="E72" s="50">
        <v>70000</v>
      </c>
      <c r="F72" s="64">
        <v>70000</v>
      </c>
      <c r="G72" s="64">
        <v>70000</v>
      </c>
    </row>
    <row r="73" spans="1:7" ht="15" hidden="1">
      <c r="A73" s="139">
        <v>4222</v>
      </c>
      <c r="B73" s="59" t="s">
        <v>91</v>
      </c>
      <c r="C73" s="50">
        <v>0</v>
      </c>
      <c r="D73" s="50">
        <v>30000</v>
      </c>
      <c r="E73" s="50">
        <v>30000</v>
      </c>
      <c r="F73" s="64">
        <v>30000</v>
      </c>
      <c r="G73" s="64">
        <v>30000</v>
      </c>
    </row>
    <row r="74" spans="1:7" ht="15" hidden="1">
      <c r="A74" s="139">
        <v>4223</v>
      </c>
      <c r="B74" s="59" t="s">
        <v>131</v>
      </c>
      <c r="C74" s="50">
        <v>11395</v>
      </c>
      <c r="D74" s="50">
        <v>20000</v>
      </c>
      <c r="E74" s="50">
        <v>70000</v>
      </c>
      <c r="F74" s="64">
        <v>70000</v>
      </c>
      <c r="G74" s="64">
        <v>70000</v>
      </c>
    </row>
    <row r="75" spans="1:7" ht="15" hidden="1">
      <c r="A75" s="139">
        <v>4227</v>
      </c>
      <c r="B75" s="59" t="s">
        <v>92</v>
      </c>
      <c r="C75" s="50">
        <v>0</v>
      </c>
      <c r="D75" s="50">
        <v>30000</v>
      </c>
      <c r="E75" s="50">
        <v>30000</v>
      </c>
      <c r="F75" s="64">
        <v>30000</v>
      </c>
      <c r="G75" s="64">
        <v>30000</v>
      </c>
    </row>
    <row r="76" spans="1:7" ht="15">
      <c r="A76" s="139">
        <v>426</v>
      </c>
      <c r="B76" s="176" t="s">
        <v>187</v>
      </c>
      <c r="C76" s="50">
        <f>SUM(C77)</f>
        <v>0</v>
      </c>
      <c r="D76" s="50">
        <f>SUM(D77)</f>
        <v>50000</v>
      </c>
      <c r="E76" s="50">
        <f>SUM(E77)</f>
        <v>50000</v>
      </c>
      <c r="F76" s="66">
        <f>SUM(F77)</f>
        <v>50000</v>
      </c>
      <c r="G76" s="66">
        <f>SUM(G77)</f>
        <v>50000</v>
      </c>
    </row>
    <row r="77" spans="1:7" ht="12.75" customHeight="1" hidden="1">
      <c r="A77" s="139">
        <v>4262</v>
      </c>
      <c r="B77" s="176" t="s">
        <v>133</v>
      </c>
      <c r="C77" s="50">
        <v>0</v>
      </c>
      <c r="D77" s="50">
        <v>50000</v>
      </c>
      <c r="E77" s="50">
        <v>50000</v>
      </c>
      <c r="F77" s="50">
        <v>50000</v>
      </c>
      <c r="G77" s="50">
        <v>50000</v>
      </c>
    </row>
    <row r="78" spans="1:7" s="17" customFormat="1" ht="12.75" customHeight="1" hidden="1">
      <c r="A78" s="133">
        <v>45</v>
      </c>
      <c r="B78" s="175" t="s">
        <v>144</v>
      </c>
      <c r="C78" s="63">
        <f aca="true" t="shared" si="1" ref="C78:E79">SUM(C79)</f>
        <v>0</v>
      </c>
      <c r="D78" s="63">
        <f t="shared" si="1"/>
        <v>0</v>
      </c>
      <c r="E78" s="63">
        <f t="shared" si="1"/>
        <v>0</v>
      </c>
      <c r="F78" s="63">
        <f>SUM(F79)</f>
        <v>0</v>
      </c>
      <c r="G78" s="63">
        <f>SUM(G79)</f>
        <v>0</v>
      </c>
    </row>
    <row r="79" spans="1:7" s="17" customFormat="1" ht="12.75" customHeight="1" hidden="1">
      <c r="A79" s="133">
        <v>451</v>
      </c>
      <c r="B79" s="175" t="s">
        <v>135</v>
      </c>
      <c r="C79" s="63">
        <f t="shared" si="1"/>
        <v>0</v>
      </c>
      <c r="D79" s="63">
        <f t="shared" si="1"/>
        <v>0</v>
      </c>
      <c r="E79" s="63">
        <f t="shared" si="1"/>
        <v>0</v>
      </c>
      <c r="F79" s="63">
        <f>SUM(F80)</f>
        <v>0</v>
      </c>
      <c r="G79" s="63">
        <f>SUM(G80)</f>
        <v>0</v>
      </c>
    </row>
    <row r="80" spans="1:7" ht="12.75" customHeight="1" hidden="1">
      <c r="A80" s="117">
        <v>4511</v>
      </c>
      <c r="B80" s="176" t="s">
        <v>135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</row>
    <row r="81" spans="1:7" ht="15">
      <c r="A81" s="117"/>
      <c r="B81" s="176"/>
      <c r="C81" s="50"/>
      <c r="D81" s="50"/>
      <c r="E81" s="50"/>
      <c r="F81" s="50"/>
      <c r="G81" s="50"/>
    </row>
    <row r="82" spans="1:7" ht="15" hidden="1">
      <c r="A82" s="183" t="s">
        <v>146</v>
      </c>
      <c r="B82" s="175" t="s">
        <v>155</v>
      </c>
      <c r="C82" s="63">
        <f aca="true" t="shared" si="2" ref="C82:G84">C83</f>
        <v>0</v>
      </c>
      <c r="D82" s="63">
        <f t="shared" si="2"/>
        <v>0</v>
      </c>
      <c r="E82" s="63">
        <f t="shared" si="2"/>
        <v>0</v>
      </c>
      <c r="F82" s="63">
        <f t="shared" si="2"/>
        <v>0</v>
      </c>
      <c r="G82" s="63">
        <f t="shared" si="2"/>
        <v>0</v>
      </c>
    </row>
    <row r="83" spans="1:7" ht="15" hidden="1">
      <c r="A83" s="109">
        <v>32</v>
      </c>
      <c r="B83" s="175" t="s">
        <v>3</v>
      </c>
      <c r="C83" s="63">
        <f t="shared" si="2"/>
        <v>0</v>
      </c>
      <c r="D83" s="63">
        <f t="shared" si="2"/>
        <v>0</v>
      </c>
      <c r="E83" s="63">
        <f t="shared" si="2"/>
        <v>0</v>
      </c>
      <c r="F83" s="63">
        <f t="shared" si="2"/>
        <v>0</v>
      </c>
      <c r="G83" s="63">
        <f t="shared" si="2"/>
        <v>0</v>
      </c>
    </row>
    <row r="84" spans="1:7" ht="15" hidden="1">
      <c r="A84" s="133">
        <v>323</v>
      </c>
      <c r="B84" s="160" t="s">
        <v>10</v>
      </c>
      <c r="C84" s="63">
        <f t="shared" si="2"/>
        <v>0</v>
      </c>
      <c r="D84" s="63">
        <f t="shared" si="2"/>
        <v>0</v>
      </c>
      <c r="E84" s="63">
        <f t="shared" si="2"/>
        <v>0</v>
      </c>
      <c r="F84" s="63">
        <f t="shared" si="2"/>
        <v>0</v>
      </c>
      <c r="G84" s="63">
        <f t="shared" si="2"/>
        <v>0</v>
      </c>
    </row>
    <row r="85" spans="1:7" ht="15" hidden="1">
      <c r="A85" s="111">
        <v>3237</v>
      </c>
      <c r="B85" s="174" t="s">
        <v>171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</row>
    <row r="86" spans="1:7" ht="15" hidden="1">
      <c r="A86" s="117"/>
      <c r="B86" s="176"/>
      <c r="C86" s="50"/>
      <c r="D86" s="50"/>
      <c r="E86" s="50"/>
      <c r="F86" s="50"/>
      <c r="G86" s="50"/>
    </row>
    <row r="87" spans="1:7" ht="29.25" hidden="1">
      <c r="A87" s="183" t="s">
        <v>149</v>
      </c>
      <c r="B87" s="175" t="s">
        <v>147</v>
      </c>
      <c r="C87" s="63">
        <f>SUM(C88,C99)</f>
        <v>0</v>
      </c>
      <c r="D87" s="63">
        <f>SUM(D88,D99)</f>
        <v>0</v>
      </c>
      <c r="E87" s="63">
        <f>SUM(E88,E99)</f>
        <v>0</v>
      </c>
      <c r="F87" s="63">
        <f>SUM(F88,F99)</f>
        <v>0</v>
      </c>
      <c r="G87" s="63">
        <f>SUM(G88,G99)</f>
        <v>0</v>
      </c>
    </row>
    <row r="88" spans="1:7" ht="12.75" customHeight="1" hidden="1">
      <c r="A88" s="109">
        <v>32</v>
      </c>
      <c r="B88" s="175" t="s">
        <v>3</v>
      </c>
      <c r="C88" s="63">
        <f>SUM(C89,C93)</f>
        <v>0</v>
      </c>
      <c r="D88" s="63">
        <f>SUM(D89,D93)</f>
        <v>0</v>
      </c>
      <c r="E88" s="63">
        <f>SUM(E89,E93)</f>
        <v>0</v>
      </c>
      <c r="F88" s="63">
        <f>SUM(F89,F93)</f>
        <v>0</v>
      </c>
      <c r="G88" s="63">
        <f>SUM(G89,G93)</f>
        <v>0</v>
      </c>
    </row>
    <row r="89" spans="1:7" ht="12.75" customHeight="1" hidden="1">
      <c r="A89" s="133">
        <v>322</v>
      </c>
      <c r="B89" s="160" t="s">
        <v>46</v>
      </c>
      <c r="C89" s="63">
        <f>C90+C91+C92</f>
        <v>0</v>
      </c>
      <c r="D89" s="63">
        <f>D90+D91+D92</f>
        <v>0</v>
      </c>
      <c r="E89" s="63">
        <f>E90+E91+E92</f>
        <v>0</v>
      </c>
      <c r="F89" s="63">
        <f>F90+F91+F92</f>
        <v>0</v>
      </c>
      <c r="G89" s="63">
        <f>G90+G91+G92</f>
        <v>0</v>
      </c>
    </row>
    <row r="90" spans="1:7" ht="12.75" customHeight="1" hidden="1">
      <c r="A90" s="117">
        <v>3223</v>
      </c>
      <c r="B90" s="176" t="s">
        <v>48</v>
      </c>
      <c r="C90" s="50"/>
      <c r="D90" s="50"/>
      <c r="E90" s="50"/>
      <c r="F90" s="50"/>
      <c r="G90" s="50"/>
    </row>
    <row r="91" spans="1:7" ht="12.75" customHeight="1" hidden="1">
      <c r="A91" s="117">
        <v>3224</v>
      </c>
      <c r="B91" s="176" t="s">
        <v>148</v>
      </c>
      <c r="C91" s="50"/>
      <c r="D91" s="50"/>
      <c r="E91" s="50"/>
      <c r="F91" s="50"/>
      <c r="G91" s="50"/>
    </row>
    <row r="92" spans="1:7" ht="12.75" customHeight="1" hidden="1">
      <c r="A92" s="117" t="s">
        <v>8</v>
      </c>
      <c r="B92" s="174" t="s">
        <v>9</v>
      </c>
      <c r="C92" s="50"/>
      <c r="D92" s="50"/>
      <c r="E92" s="50"/>
      <c r="F92" s="50"/>
      <c r="G92" s="50"/>
    </row>
    <row r="93" spans="1:7" ht="12.75" customHeight="1" hidden="1">
      <c r="A93" s="133">
        <v>323</v>
      </c>
      <c r="B93" s="160" t="s">
        <v>10</v>
      </c>
      <c r="C93" s="63">
        <f>SUM(C94:C98)</f>
        <v>0</v>
      </c>
      <c r="D93" s="63">
        <f>SUM(D94:D98)</f>
        <v>0</v>
      </c>
      <c r="E93" s="63">
        <f>SUM(E94:E98)</f>
        <v>0</v>
      </c>
      <c r="F93" s="63">
        <f>SUM(F94:F98)</f>
        <v>0</v>
      </c>
      <c r="G93" s="63">
        <f>SUM(G94:G98)</f>
        <v>0</v>
      </c>
    </row>
    <row r="94" spans="1:7" ht="12.75" customHeight="1" hidden="1">
      <c r="A94" s="111">
        <v>3231</v>
      </c>
      <c r="B94" s="176" t="s">
        <v>49</v>
      </c>
      <c r="C94" s="50"/>
      <c r="D94" s="50"/>
      <c r="E94" s="50"/>
      <c r="F94" s="50"/>
      <c r="G94" s="50"/>
    </row>
    <row r="95" spans="1:7" ht="12.75" customHeight="1" hidden="1">
      <c r="A95" s="111">
        <v>3232</v>
      </c>
      <c r="B95" s="174" t="s">
        <v>11</v>
      </c>
      <c r="C95" s="50"/>
      <c r="D95" s="50"/>
      <c r="E95" s="50"/>
      <c r="F95" s="50"/>
      <c r="G95" s="50"/>
    </row>
    <row r="96" spans="1:7" ht="15" hidden="1">
      <c r="A96" s="111">
        <v>3234</v>
      </c>
      <c r="B96" s="176" t="s">
        <v>50</v>
      </c>
      <c r="C96" s="50"/>
      <c r="D96" s="50"/>
      <c r="E96" s="50"/>
      <c r="F96" s="50"/>
      <c r="G96" s="50"/>
    </row>
    <row r="97" spans="1:7" ht="15" hidden="1">
      <c r="A97" s="111">
        <v>3237</v>
      </c>
      <c r="B97" s="174" t="s">
        <v>12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</row>
    <row r="98" spans="1:7" ht="15" hidden="1">
      <c r="A98" s="111">
        <v>3239</v>
      </c>
      <c r="B98" s="174" t="s">
        <v>53</v>
      </c>
      <c r="C98" s="50"/>
      <c r="D98" s="50"/>
      <c r="E98" s="50"/>
      <c r="F98" s="50"/>
      <c r="G98" s="50"/>
    </row>
    <row r="99" spans="1:7" ht="12.75" customHeight="1" hidden="1">
      <c r="A99" s="19">
        <v>42</v>
      </c>
      <c r="B99" s="160" t="s">
        <v>15</v>
      </c>
      <c r="C99" s="63">
        <f>SUM(C103,C106)</f>
        <v>0</v>
      </c>
      <c r="D99" s="63">
        <f>SUM(D103,D106)</f>
        <v>0</v>
      </c>
      <c r="E99" s="63">
        <f>SUM(E103,E106)</f>
        <v>0</v>
      </c>
      <c r="F99" s="63">
        <f>SUM(F103,F106)</f>
        <v>0</v>
      </c>
      <c r="G99" s="63">
        <f>SUM(G103,G106)</f>
        <v>0</v>
      </c>
    </row>
    <row r="100" spans="1:7" ht="12.75" customHeight="1" hidden="1">
      <c r="A100" s="19">
        <v>421</v>
      </c>
      <c r="B100" s="175" t="s">
        <v>16</v>
      </c>
      <c r="C100" s="63">
        <f>SUM(C101:C102)</f>
        <v>0</v>
      </c>
      <c r="D100" s="63">
        <f>SUM(D101:D102)</f>
        <v>0</v>
      </c>
      <c r="E100" s="63">
        <f>SUM(E101:E102)</f>
        <v>0</v>
      </c>
      <c r="F100" s="63">
        <f>SUM(F101:F102)</f>
        <v>0</v>
      </c>
      <c r="G100" s="63">
        <f>SUM(G101:G102)</f>
        <v>0</v>
      </c>
    </row>
    <row r="101" spans="1:7" ht="12.75" customHeight="1" hidden="1">
      <c r="A101" s="111">
        <v>4213</v>
      </c>
      <c r="B101" s="176" t="s">
        <v>143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</row>
    <row r="102" spans="1:7" ht="12.75" customHeight="1" hidden="1">
      <c r="A102" s="111">
        <v>4214</v>
      </c>
      <c r="B102" s="176" t="s">
        <v>190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</row>
    <row r="103" spans="1:7" ht="12.75" customHeight="1" hidden="1">
      <c r="A103" s="19">
        <v>422</v>
      </c>
      <c r="B103" s="175" t="s">
        <v>19</v>
      </c>
      <c r="C103" s="63">
        <f>SUM(C104:C105)</f>
        <v>0</v>
      </c>
      <c r="D103" s="63">
        <f>SUM(D104:D105)</f>
        <v>0</v>
      </c>
      <c r="E103" s="63">
        <f>SUM(E104:E105)</f>
        <v>0</v>
      </c>
      <c r="F103" s="63">
        <f>SUM(F104:F105)</f>
        <v>0</v>
      </c>
      <c r="G103" s="63">
        <f>SUM(G104:G105)</f>
        <v>0</v>
      </c>
    </row>
    <row r="104" spans="1:7" ht="12.75" customHeight="1" hidden="1">
      <c r="A104" s="139">
        <v>4223</v>
      </c>
      <c r="B104" s="59" t="s">
        <v>131</v>
      </c>
      <c r="C104" s="50"/>
      <c r="D104" s="50"/>
      <c r="E104" s="50"/>
      <c r="F104" s="50"/>
      <c r="G104" s="50"/>
    </row>
    <row r="105" spans="1:7" ht="12.75" customHeight="1" hidden="1">
      <c r="A105" s="139">
        <v>4227</v>
      </c>
      <c r="B105" s="59" t="s">
        <v>92</v>
      </c>
      <c r="C105" s="50"/>
      <c r="D105" s="50"/>
      <c r="E105" s="50"/>
      <c r="F105" s="50"/>
      <c r="G105" s="50"/>
    </row>
    <row r="106" spans="1:7" ht="12.75" customHeight="1" hidden="1">
      <c r="A106" s="19">
        <v>423</v>
      </c>
      <c r="B106" s="175" t="s">
        <v>193</v>
      </c>
      <c r="C106" s="63">
        <f>SUM(C107)</f>
        <v>0</v>
      </c>
      <c r="D106" s="63">
        <f>SUM(D107)</f>
        <v>0</v>
      </c>
      <c r="E106" s="63">
        <f>SUM(E107)</f>
        <v>0</v>
      </c>
      <c r="F106" s="63">
        <f>SUM(F107)</f>
        <v>0</v>
      </c>
      <c r="G106" s="63">
        <f>SUM(G107)</f>
        <v>0</v>
      </c>
    </row>
    <row r="107" spans="1:7" ht="12.75" customHeight="1" hidden="1">
      <c r="A107" s="139">
        <v>4231</v>
      </c>
      <c r="B107" s="59" t="s">
        <v>194</v>
      </c>
      <c r="C107" s="50"/>
      <c r="D107" s="50"/>
      <c r="E107" s="50"/>
      <c r="F107" s="50"/>
      <c r="G107" s="50"/>
    </row>
    <row r="108" spans="1:7" ht="12.75" customHeight="1" hidden="1">
      <c r="A108" s="139"/>
      <c r="B108" s="59"/>
      <c r="C108" s="50"/>
      <c r="D108" s="50"/>
      <c r="E108" s="50"/>
      <c r="F108" s="50"/>
      <c r="G108" s="50"/>
    </row>
    <row r="109" spans="1:7" ht="12.75" customHeight="1" hidden="1">
      <c r="A109" s="183" t="s">
        <v>151</v>
      </c>
      <c r="B109" s="175" t="s">
        <v>150</v>
      </c>
      <c r="C109" s="63">
        <f aca="true" t="shared" si="3" ref="C109:E110">SUM(C110)</f>
        <v>0</v>
      </c>
      <c r="D109" s="63">
        <f t="shared" si="3"/>
        <v>0</v>
      </c>
      <c r="E109" s="63">
        <f t="shared" si="3"/>
        <v>0</v>
      </c>
      <c r="F109" s="63">
        <f>SUM(F110)</f>
        <v>0</v>
      </c>
      <c r="G109" s="63">
        <f>SUM(G110)</f>
        <v>0</v>
      </c>
    </row>
    <row r="110" spans="1:7" ht="12.75" customHeight="1" hidden="1">
      <c r="A110" s="109">
        <v>32</v>
      </c>
      <c r="B110" s="175" t="s">
        <v>3</v>
      </c>
      <c r="C110" s="63">
        <f t="shared" si="3"/>
        <v>0</v>
      </c>
      <c r="D110" s="63">
        <f t="shared" si="3"/>
        <v>0</v>
      </c>
      <c r="E110" s="63">
        <f t="shared" si="3"/>
        <v>0</v>
      </c>
      <c r="F110" s="63">
        <f>SUM(F111)</f>
        <v>0</v>
      </c>
      <c r="G110" s="63">
        <f>SUM(G111)</f>
        <v>0</v>
      </c>
    </row>
    <row r="111" spans="1:7" ht="15" hidden="1">
      <c r="A111" s="133">
        <v>323</v>
      </c>
      <c r="B111" s="160" t="s">
        <v>10</v>
      </c>
      <c r="C111" s="63">
        <f>SUM(C112:C114)</f>
        <v>0</v>
      </c>
      <c r="D111" s="63">
        <f>SUM(D112:D114)</f>
        <v>0</v>
      </c>
      <c r="E111" s="63">
        <f>SUM(E112:E114)</f>
        <v>0</v>
      </c>
      <c r="F111" s="63">
        <f>SUM(F112:F114)</f>
        <v>0</v>
      </c>
      <c r="G111" s="63">
        <f>SUM(G112:G114)</f>
        <v>0</v>
      </c>
    </row>
    <row r="112" spans="1:7" ht="15" hidden="1">
      <c r="A112" s="111">
        <v>3232</v>
      </c>
      <c r="B112" s="174" t="s">
        <v>11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</row>
    <row r="113" spans="1:7" ht="15" hidden="1">
      <c r="A113" s="111">
        <v>3235</v>
      </c>
      <c r="B113" s="176" t="s">
        <v>51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</row>
    <row r="114" spans="1:7" ht="15" hidden="1">
      <c r="A114" s="111">
        <v>3237</v>
      </c>
      <c r="B114" s="174" t="s">
        <v>12</v>
      </c>
      <c r="C114" s="50"/>
      <c r="D114" s="50"/>
      <c r="E114" s="50"/>
      <c r="F114" s="50"/>
      <c r="G114" s="50"/>
    </row>
    <row r="115" spans="1:7" ht="12.75" customHeight="1" hidden="1">
      <c r="A115" s="109">
        <v>329</v>
      </c>
      <c r="B115" s="175" t="s">
        <v>55</v>
      </c>
      <c r="C115" s="63">
        <f>C116</f>
        <v>0</v>
      </c>
      <c r="D115" s="63">
        <f>D116</f>
        <v>0</v>
      </c>
      <c r="E115" s="63">
        <f>E116</f>
        <v>0</v>
      </c>
      <c r="F115" s="63">
        <f>F116</f>
        <v>0</v>
      </c>
      <c r="G115" s="63">
        <f>G116</f>
        <v>0</v>
      </c>
    </row>
    <row r="116" spans="1:7" ht="12.75" customHeight="1" hidden="1">
      <c r="A116" s="111">
        <v>3295</v>
      </c>
      <c r="B116" s="176" t="s">
        <v>126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</row>
    <row r="117" spans="1:7" ht="12.75" customHeight="1" hidden="1">
      <c r="A117" s="109">
        <v>41</v>
      </c>
      <c r="B117" s="175" t="s">
        <v>140</v>
      </c>
      <c r="C117" s="63">
        <f aca="true" t="shared" si="4" ref="C117:E118">C118</f>
        <v>0</v>
      </c>
      <c r="D117" s="63">
        <f t="shared" si="4"/>
        <v>0</v>
      </c>
      <c r="E117" s="63">
        <f t="shared" si="4"/>
        <v>0</v>
      </c>
      <c r="F117" s="63">
        <f>F118</f>
        <v>0</v>
      </c>
      <c r="G117" s="63">
        <f>G118</f>
        <v>0</v>
      </c>
    </row>
    <row r="118" spans="1:7" ht="12.75" customHeight="1" hidden="1">
      <c r="A118" s="109">
        <v>412</v>
      </c>
      <c r="B118" s="175" t="s">
        <v>145</v>
      </c>
      <c r="C118" s="63">
        <f t="shared" si="4"/>
        <v>0</v>
      </c>
      <c r="D118" s="63">
        <f t="shared" si="4"/>
        <v>0</v>
      </c>
      <c r="E118" s="63">
        <f t="shared" si="4"/>
        <v>0</v>
      </c>
      <c r="F118" s="63">
        <f>F119</f>
        <v>0</v>
      </c>
      <c r="G118" s="63">
        <f>G119</f>
        <v>0</v>
      </c>
    </row>
    <row r="119" spans="1:7" ht="12.75" customHeight="1" hidden="1">
      <c r="A119" s="111">
        <v>4123</v>
      </c>
      <c r="B119" s="176" t="s">
        <v>141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</row>
    <row r="120" spans="1:7" ht="12.75" customHeight="1" hidden="1">
      <c r="A120" s="19">
        <v>42</v>
      </c>
      <c r="B120" s="160" t="s">
        <v>15</v>
      </c>
      <c r="C120" s="63">
        <f>C121+C123</f>
        <v>0</v>
      </c>
      <c r="D120" s="63">
        <f>D121+D123</f>
        <v>0</v>
      </c>
      <c r="E120" s="63">
        <f>E121+E123</f>
        <v>0</v>
      </c>
      <c r="F120" s="63">
        <f>F121+F123</f>
        <v>0</v>
      </c>
      <c r="G120" s="63">
        <f>G121+G123</f>
        <v>0</v>
      </c>
    </row>
    <row r="121" spans="1:7" ht="12.75" customHeight="1" hidden="1">
      <c r="A121" s="19">
        <v>422</v>
      </c>
      <c r="B121" s="175" t="s">
        <v>19</v>
      </c>
      <c r="C121" s="63">
        <f>C122</f>
        <v>0</v>
      </c>
      <c r="D121" s="63">
        <f>D122</f>
        <v>0</v>
      </c>
      <c r="E121" s="63">
        <f>E122</f>
        <v>0</v>
      </c>
      <c r="F121" s="63">
        <f>F122</f>
        <v>0</v>
      </c>
      <c r="G121" s="63">
        <f>G122</f>
        <v>0</v>
      </c>
    </row>
    <row r="122" spans="1:7" ht="12.75" customHeight="1" hidden="1">
      <c r="A122" s="139" t="s">
        <v>17</v>
      </c>
      <c r="B122" s="58" t="s">
        <v>18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</row>
    <row r="123" spans="1:7" ht="12.75" customHeight="1" hidden="1">
      <c r="A123" s="133">
        <v>426</v>
      </c>
      <c r="B123" s="175" t="s">
        <v>132</v>
      </c>
      <c r="C123" s="63">
        <f>C124</f>
        <v>0</v>
      </c>
      <c r="D123" s="63">
        <f>D124</f>
        <v>0</v>
      </c>
      <c r="E123" s="63">
        <f>E124</f>
        <v>0</v>
      </c>
      <c r="F123" s="63">
        <f>F124</f>
        <v>0</v>
      </c>
      <c r="G123" s="63">
        <f>G124</f>
        <v>0</v>
      </c>
    </row>
    <row r="124" spans="1:7" ht="12.75" customHeight="1" hidden="1">
      <c r="A124" s="117">
        <v>4262</v>
      </c>
      <c r="B124" s="176" t="s">
        <v>133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</row>
    <row r="125" spans="1:7" ht="12.75" customHeight="1" hidden="1">
      <c r="A125" s="117"/>
      <c r="B125" s="176"/>
      <c r="C125" s="50"/>
      <c r="D125" s="50"/>
      <c r="E125" s="50"/>
      <c r="F125" s="50"/>
      <c r="G125" s="50"/>
    </row>
    <row r="126" spans="1:7" ht="12.75" customHeight="1" hidden="1">
      <c r="A126" s="183" t="s">
        <v>153</v>
      </c>
      <c r="B126" s="175" t="s">
        <v>152</v>
      </c>
      <c r="C126" s="63">
        <f>C127+C130</f>
        <v>0</v>
      </c>
      <c r="D126" s="63">
        <f>D127+D130</f>
        <v>0</v>
      </c>
      <c r="E126" s="63">
        <f>E127+E130</f>
        <v>0</v>
      </c>
      <c r="F126" s="63">
        <f>F127+F130</f>
        <v>0</v>
      </c>
      <c r="G126" s="63">
        <f>G127+G130</f>
        <v>0</v>
      </c>
    </row>
    <row r="127" spans="1:7" ht="12.75" customHeight="1" hidden="1">
      <c r="A127" s="109">
        <v>32</v>
      </c>
      <c r="B127" s="175" t="s">
        <v>3</v>
      </c>
      <c r="C127" s="63">
        <f aca="true" t="shared" si="5" ref="C127:E128">C128</f>
        <v>0</v>
      </c>
      <c r="D127" s="63">
        <f t="shared" si="5"/>
        <v>0</v>
      </c>
      <c r="E127" s="63">
        <f t="shared" si="5"/>
        <v>0</v>
      </c>
      <c r="F127" s="63">
        <f>F128</f>
        <v>0</v>
      </c>
      <c r="G127" s="63">
        <f>G128</f>
        <v>0</v>
      </c>
    </row>
    <row r="128" spans="1:7" ht="12.75" customHeight="1" hidden="1">
      <c r="A128" s="133">
        <v>323</v>
      </c>
      <c r="B128" s="160" t="s">
        <v>10</v>
      </c>
      <c r="C128" s="63">
        <f t="shared" si="5"/>
        <v>0</v>
      </c>
      <c r="D128" s="63">
        <f t="shared" si="5"/>
        <v>0</v>
      </c>
      <c r="E128" s="63">
        <f t="shared" si="5"/>
        <v>0</v>
      </c>
      <c r="F128" s="63">
        <f>F129</f>
        <v>0</v>
      </c>
      <c r="G128" s="63">
        <f>G129</f>
        <v>0</v>
      </c>
    </row>
    <row r="129" spans="1:7" ht="12.75" customHeight="1" hidden="1">
      <c r="A129" s="111">
        <v>3237</v>
      </c>
      <c r="B129" s="174" t="s">
        <v>12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</row>
    <row r="130" spans="1:7" ht="12.75" customHeight="1" hidden="1">
      <c r="A130" s="109">
        <v>41</v>
      </c>
      <c r="B130" s="175" t="s">
        <v>140</v>
      </c>
      <c r="C130" s="63">
        <f aca="true" t="shared" si="6" ref="C130:E131">C131</f>
        <v>0</v>
      </c>
      <c r="D130" s="63">
        <f t="shared" si="6"/>
        <v>0</v>
      </c>
      <c r="E130" s="63">
        <f t="shared" si="6"/>
        <v>0</v>
      </c>
      <c r="F130" s="63">
        <f>F131</f>
        <v>0</v>
      </c>
      <c r="G130" s="63">
        <f>G131</f>
        <v>0</v>
      </c>
    </row>
    <row r="131" spans="1:7" ht="12.75" customHeight="1" hidden="1">
      <c r="A131" s="109">
        <v>412</v>
      </c>
      <c r="B131" s="175" t="s">
        <v>145</v>
      </c>
      <c r="C131" s="63">
        <f t="shared" si="6"/>
        <v>0</v>
      </c>
      <c r="D131" s="63">
        <f t="shared" si="6"/>
        <v>0</v>
      </c>
      <c r="E131" s="63">
        <f t="shared" si="6"/>
        <v>0</v>
      </c>
      <c r="F131" s="63">
        <f>F132</f>
        <v>0</v>
      </c>
      <c r="G131" s="63">
        <f>G132</f>
        <v>0</v>
      </c>
    </row>
    <row r="132" spans="1:7" ht="12.75" customHeight="1" hidden="1">
      <c r="A132" s="111">
        <v>4123</v>
      </c>
      <c r="B132" s="176" t="s">
        <v>141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</row>
    <row r="133" spans="1:7" ht="12.75" customHeight="1" hidden="1">
      <c r="A133" s="111"/>
      <c r="B133" s="176"/>
      <c r="C133" s="50"/>
      <c r="D133" s="50"/>
      <c r="E133" s="50"/>
      <c r="F133" s="50"/>
      <c r="G133" s="50"/>
    </row>
    <row r="134" spans="1:7" ht="25.5" customHeight="1" hidden="1">
      <c r="A134" s="183" t="s">
        <v>157</v>
      </c>
      <c r="B134" s="175" t="s">
        <v>158</v>
      </c>
      <c r="C134" s="63">
        <f>C135+C138</f>
        <v>0</v>
      </c>
      <c r="D134" s="63">
        <f>D135+D138</f>
        <v>0</v>
      </c>
      <c r="E134" s="63">
        <f>E135+E138</f>
        <v>0</v>
      </c>
      <c r="F134" s="63">
        <f>F135+F138</f>
        <v>0</v>
      </c>
      <c r="G134" s="63">
        <f>G135+G138</f>
        <v>0</v>
      </c>
    </row>
    <row r="135" spans="1:7" ht="12.75" customHeight="1" hidden="1">
      <c r="A135" s="109">
        <v>32</v>
      </c>
      <c r="B135" s="175" t="s">
        <v>3</v>
      </c>
      <c r="C135" s="63">
        <f aca="true" t="shared" si="7" ref="C135:E136">C136</f>
        <v>0</v>
      </c>
      <c r="D135" s="63">
        <f t="shared" si="7"/>
        <v>0</v>
      </c>
      <c r="E135" s="63">
        <f t="shared" si="7"/>
        <v>0</v>
      </c>
      <c r="F135" s="63">
        <f>F136</f>
        <v>0</v>
      </c>
      <c r="G135" s="63">
        <f>G136</f>
        <v>0</v>
      </c>
    </row>
    <row r="136" spans="1:7" ht="12.75" customHeight="1" hidden="1">
      <c r="A136" s="133">
        <v>323</v>
      </c>
      <c r="B136" s="160" t="s">
        <v>10</v>
      </c>
      <c r="C136" s="63">
        <f t="shared" si="7"/>
        <v>0</v>
      </c>
      <c r="D136" s="63">
        <f t="shared" si="7"/>
        <v>0</v>
      </c>
      <c r="E136" s="63">
        <f t="shared" si="7"/>
        <v>0</v>
      </c>
      <c r="F136" s="63">
        <f>F137</f>
        <v>0</v>
      </c>
      <c r="G136" s="63">
        <f>G137</f>
        <v>0</v>
      </c>
    </row>
    <row r="137" spans="1:7" ht="12.75" customHeight="1" hidden="1">
      <c r="A137" s="111">
        <v>3238</v>
      </c>
      <c r="B137" s="174" t="s">
        <v>13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</row>
    <row r="138" spans="1:7" ht="12.75" customHeight="1" hidden="1">
      <c r="A138" s="19">
        <v>42</v>
      </c>
      <c r="B138" s="160" t="s">
        <v>15</v>
      </c>
      <c r="C138" s="63">
        <f aca="true" t="shared" si="8" ref="C138:E139">C139</f>
        <v>0</v>
      </c>
      <c r="D138" s="63">
        <f t="shared" si="8"/>
        <v>0</v>
      </c>
      <c r="E138" s="63">
        <f t="shared" si="8"/>
        <v>0</v>
      </c>
      <c r="F138" s="63">
        <f>F139</f>
        <v>0</v>
      </c>
      <c r="G138" s="63">
        <f>G139</f>
        <v>0</v>
      </c>
    </row>
    <row r="139" spans="1:7" ht="12.75" customHeight="1" hidden="1">
      <c r="A139" s="133">
        <v>426</v>
      </c>
      <c r="B139" s="175" t="s">
        <v>132</v>
      </c>
      <c r="C139" s="63">
        <f t="shared" si="8"/>
        <v>0</v>
      </c>
      <c r="D139" s="63">
        <f t="shared" si="8"/>
        <v>0</v>
      </c>
      <c r="E139" s="63">
        <f t="shared" si="8"/>
        <v>0</v>
      </c>
      <c r="F139" s="63">
        <f>F140</f>
        <v>0</v>
      </c>
      <c r="G139" s="63">
        <f>G140</f>
        <v>0</v>
      </c>
    </row>
    <row r="140" spans="1:7" ht="12.75" customHeight="1" hidden="1">
      <c r="A140" s="117">
        <v>4262</v>
      </c>
      <c r="B140" s="176" t="s">
        <v>133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</row>
    <row r="141" spans="1:7" ht="12.75" customHeight="1" hidden="1">
      <c r="A141" s="19"/>
      <c r="B141" s="160"/>
      <c r="C141" s="50"/>
      <c r="D141" s="50"/>
      <c r="E141" s="50"/>
      <c r="F141" s="50"/>
      <c r="G141" s="50"/>
    </row>
    <row r="142" spans="1:7" ht="12.75" customHeight="1" hidden="1">
      <c r="A142" s="183" t="s">
        <v>159</v>
      </c>
      <c r="B142" s="175" t="s">
        <v>160</v>
      </c>
      <c r="C142" s="63">
        <f aca="true" t="shared" si="9" ref="C142:G144">C143</f>
        <v>0</v>
      </c>
      <c r="D142" s="63">
        <f t="shared" si="9"/>
        <v>0</v>
      </c>
      <c r="E142" s="63">
        <f t="shared" si="9"/>
        <v>0</v>
      </c>
      <c r="F142" s="63">
        <f t="shared" si="9"/>
        <v>0</v>
      </c>
      <c r="G142" s="63">
        <f t="shared" si="9"/>
        <v>0</v>
      </c>
    </row>
    <row r="143" spans="1:7" ht="12.75" customHeight="1" hidden="1">
      <c r="A143" s="109">
        <v>32</v>
      </c>
      <c r="B143" s="175" t="s">
        <v>3</v>
      </c>
      <c r="C143" s="63">
        <f t="shared" si="9"/>
        <v>0</v>
      </c>
      <c r="D143" s="63">
        <f t="shared" si="9"/>
        <v>0</v>
      </c>
      <c r="E143" s="63">
        <f t="shared" si="9"/>
        <v>0</v>
      </c>
      <c r="F143" s="63">
        <f t="shared" si="9"/>
        <v>0</v>
      </c>
      <c r="G143" s="63">
        <f t="shared" si="9"/>
        <v>0</v>
      </c>
    </row>
    <row r="144" spans="1:7" ht="12.75" customHeight="1" hidden="1">
      <c r="A144" s="133">
        <v>323</v>
      </c>
      <c r="B144" s="160" t="s">
        <v>10</v>
      </c>
      <c r="C144" s="63">
        <f t="shared" si="9"/>
        <v>0</v>
      </c>
      <c r="D144" s="63">
        <f t="shared" si="9"/>
        <v>0</v>
      </c>
      <c r="E144" s="63">
        <f t="shared" si="9"/>
        <v>0</v>
      </c>
      <c r="F144" s="63">
        <f t="shared" si="9"/>
        <v>0</v>
      </c>
      <c r="G144" s="63">
        <f t="shared" si="9"/>
        <v>0</v>
      </c>
    </row>
    <row r="145" spans="1:7" ht="12.75" customHeight="1" hidden="1">
      <c r="A145" s="111">
        <v>3237</v>
      </c>
      <c r="B145" s="174" t="s">
        <v>12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</row>
    <row r="146" spans="1:7" ht="12.75" customHeight="1" hidden="1">
      <c r="A146" s="111"/>
      <c r="B146" s="174"/>
      <c r="C146" s="50"/>
      <c r="D146" s="50"/>
      <c r="E146" s="50"/>
      <c r="F146" s="50"/>
      <c r="G146" s="50"/>
    </row>
    <row r="147" spans="1:7" ht="26.25" customHeight="1" hidden="1">
      <c r="A147" s="183" t="s">
        <v>188</v>
      </c>
      <c r="B147" s="175" t="s">
        <v>189</v>
      </c>
      <c r="C147" s="63">
        <f aca="true" t="shared" si="10" ref="C147:E148">SUM(C148)</f>
        <v>0</v>
      </c>
      <c r="D147" s="63">
        <f t="shared" si="10"/>
        <v>0</v>
      </c>
      <c r="E147" s="63">
        <f t="shared" si="10"/>
        <v>0</v>
      </c>
      <c r="F147" s="63">
        <f>SUM(F148)</f>
        <v>0</v>
      </c>
      <c r="G147" s="63">
        <f>SUM(G148)</f>
        <v>0</v>
      </c>
    </row>
    <row r="148" spans="1:7" ht="12.75" customHeight="1" hidden="1">
      <c r="A148" s="109">
        <v>42</v>
      </c>
      <c r="B148" s="175" t="s">
        <v>15</v>
      </c>
      <c r="C148" s="63">
        <f t="shared" si="10"/>
        <v>0</v>
      </c>
      <c r="D148" s="63">
        <f t="shared" si="10"/>
        <v>0</v>
      </c>
      <c r="E148" s="63">
        <f t="shared" si="10"/>
        <v>0</v>
      </c>
      <c r="F148" s="63">
        <f>SUM(F149)</f>
        <v>0</v>
      </c>
      <c r="G148" s="63">
        <f>SUM(G149)</f>
        <v>0</v>
      </c>
    </row>
    <row r="149" spans="1:7" ht="12.75" customHeight="1" hidden="1">
      <c r="A149" s="109">
        <v>421</v>
      </c>
      <c r="B149" s="175" t="s">
        <v>16</v>
      </c>
      <c r="C149" s="63">
        <f>SUM(C150:C151)</f>
        <v>0</v>
      </c>
      <c r="D149" s="63">
        <f>SUM(D150:D151)</f>
        <v>0</v>
      </c>
      <c r="E149" s="63">
        <f>SUM(E150:E151)</f>
        <v>0</v>
      </c>
      <c r="F149" s="63">
        <f>SUM(F150:F151)</f>
        <v>0</v>
      </c>
      <c r="G149" s="63">
        <f>SUM(G150:G151)</f>
        <v>0</v>
      </c>
    </row>
    <row r="150" spans="1:7" ht="12.75" customHeight="1" hidden="1">
      <c r="A150" s="111">
        <v>4211</v>
      </c>
      <c r="B150" s="176" t="s">
        <v>123</v>
      </c>
      <c r="C150" s="50"/>
      <c r="D150" s="50"/>
      <c r="E150" s="50"/>
      <c r="F150" s="50"/>
      <c r="G150" s="50"/>
    </row>
    <row r="151" spans="1:7" ht="12.75" customHeight="1" hidden="1">
      <c r="A151" s="111">
        <v>4212</v>
      </c>
      <c r="B151" s="176" t="s">
        <v>37</v>
      </c>
      <c r="C151" s="50"/>
      <c r="D151" s="50"/>
      <c r="E151" s="50"/>
      <c r="F151" s="50"/>
      <c r="G151" s="50"/>
    </row>
    <row r="152" spans="1:7" ht="12.75" customHeight="1" hidden="1">
      <c r="A152" s="117"/>
      <c r="B152" s="176"/>
      <c r="C152" s="50"/>
      <c r="D152" s="50"/>
      <c r="E152" s="50"/>
      <c r="F152" s="50"/>
      <c r="G152" s="50"/>
    </row>
    <row r="153" spans="1:7" ht="25.5" customHeight="1" hidden="1">
      <c r="A153" s="183" t="s">
        <v>156</v>
      </c>
      <c r="B153" s="175" t="s">
        <v>154</v>
      </c>
      <c r="C153" s="63">
        <f aca="true" t="shared" si="11" ref="C153:G155">C154</f>
        <v>0</v>
      </c>
      <c r="D153" s="63">
        <f t="shared" si="11"/>
        <v>0</v>
      </c>
      <c r="E153" s="63">
        <f t="shared" si="11"/>
        <v>0</v>
      </c>
      <c r="F153" s="63">
        <f t="shared" si="11"/>
        <v>0</v>
      </c>
      <c r="G153" s="63">
        <f t="shared" si="11"/>
        <v>0</v>
      </c>
    </row>
    <row r="154" spans="1:7" ht="24.75" customHeight="1" hidden="1">
      <c r="A154" s="184">
        <v>37</v>
      </c>
      <c r="B154" s="57" t="s">
        <v>127</v>
      </c>
      <c r="C154" s="63">
        <f t="shared" si="11"/>
        <v>0</v>
      </c>
      <c r="D154" s="63">
        <f t="shared" si="11"/>
        <v>0</v>
      </c>
      <c r="E154" s="63">
        <f t="shared" si="11"/>
        <v>0</v>
      </c>
      <c r="F154" s="63">
        <f t="shared" si="11"/>
        <v>0</v>
      </c>
      <c r="G154" s="63">
        <f t="shared" si="11"/>
        <v>0</v>
      </c>
    </row>
    <row r="155" spans="1:7" ht="12.75" customHeight="1" hidden="1">
      <c r="A155" s="18">
        <v>372</v>
      </c>
      <c r="B155" s="175" t="s">
        <v>138</v>
      </c>
      <c r="C155" s="63">
        <f t="shared" si="11"/>
        <v>0</v>
      </c>
      <c r="D155" s="63">
        <f t="shared" si="11"/>
        <v>0</v>
      </c>
      <c r="E155" s="63">
        <f t="shared" si="11"/>
        <v>0</v>
      </c>
      <c r="F155" s="63">
        <f t="shared" si="11"/>
        <v>0</v>
      </c>
      <c r="G155" s="63">
        <f t="shared" si="11"/>
        <v>0</v>
      </c>
    </row>
    <row r="156" spans="1:7" ht="12.75" customHeight="1" hidden="1">
      <c r="A156" s="35">
        <v>3721</v>
      </c>
      <c r="B156" s="176" t="s">
        <v>128</v>
      </c>
      <c r="C156" s="50"/>
      <c r="D156" s="50"/>
      <c r="E156" s="50"/>
      <c r="F156" s="50"/>
      <c r="G156" s="50"/>
    </row>
    <row r="157" spans="1:7" ht="12.75" customHeight="1" hidden="1">
      <c r="A157" s="117"/>
      <c r="B157" s="176"/>
      <c r="C157" s="50"/>
      <c r="D157" s="50"/>
      <c r="E157" s="50"/>
      <c r="F157" s="50"/>
      <c r="G157" s="50"/>
    </row>
    <row r="158" spans="1:7" ht="12.75" customHeight="1" hidden="1">
      <c r="A158" s="117"/>
      <c r="B158" s="176"/>
      <c r="C158" s="50"/>
      <c r="D158" s="50"/>
      <c r="E158" s="50"/>
      <c r="F158" s="50"/>
      <c r="G158" s="50"/>
    </row>
    <row r="159" spans="1:7" ht="13.5" customHeight="1">
      <c r="A159" s="133">
        <v>101</v>
      </c>
      <c r="B159" s="175" t="s">
        <v>74</v>
      </c>
      <c r="C159" s="63">
        <f>C161</f>
        <v>477307847</v>
      </c>
      <c r="D159" s="63">
        <f>D161</f>
        <v>329405000</v>
      </c>
      <c r="E159" s="63">
        <f>E161</f>
        <v>365500000</v>
      </c>
      <c r="F159" s="63">
        <f>F161</f>
        <v>493260000</v>
      </c>
      <c r="G159" s="63">
        <f>G161</f>
        <v>90330000</v>
      </c>
    </row>
    <row r="160" spans="1:7" ht="12.75" customHeight="1">
      <c r="A160" s="133"/>
      <c r="B160" s="175"/>
      <c r="C160" s="50"/>
      <c r="D160" s="50"/>
      <c r="E160" s="50"/>
      <c r="F160" s="50"/>
      <c r="G160" s="50"/>
    </row>
    <row r="161" spans="1:7" s="81" customFormat="1" ht="42.75">
      <c r="A161" s="183" t="s">
        <v>85</v>
      </c>
      <c r="B161" s="180" t="s">
        <v>196</v>
      </c>
      <c r="C161" s="63">
        <f>SUM(C163,C169)</f>
        <v>477307847</v>
      </c>
      <c r="D161" s="63">
        <f>SUM(D163,D169)</f>
        <v>329405000</v>
      </c>
      <c r="E161" s="63">
        <f>SUM(E163,E169)</f>
        <v>365500000</v>
      </c>
      <c r="F161" s="63">
        <f>SUM(F163,F169)</f>
        <v>493260000</v>
      </c>
      <c r="G161" s="63">
        <f>SUM(G163,G169)</f>
        <v>90330000</v>
      </c>
    </row>
    <row r="162" spans="1:7" s="17" customFormat="1" ht="14.25" hidden="1">
      <c r="A162" s="183">
        <v>3</v>
      </c>
      <c r="B162" s="160" t="s">
        <v>39</v>
      </c>
      <c r="C162" s="63">
        <f aca="true" t="shared" si="12" ref="C162:E163">C163</f>
        <v>53462364</v>
      </c>
      <c r="D162" s="63">
        <f t="shared" si="12"/>
        <v>54000000</v>
      </c>
      <c r="E162" s="63">
        <f t="shared" si="12"/>
        <v>44000000</v>
      </c>
      <c r="F162" s="63">
        <f>F163</f>
        <v>28050000</v>
      </c>
      <c r="G162" s="63">
        <f>G163</f>
        <v>12330000</v>
      </c>
    </row>
    <row r="163" spans="1:7" s="17" customFormat="1" ht="14.25">
      <c r="A163" s="183">
        <v>34</v>
      </c>
      <c r="B163" s="175" t="s">
        <v>14</v>
      </c>
      <c r="C163" s="63">
        <f t="shared" si="12"/>
        <v>53462364</v>
      </c>
      <c r="D163" s="63">
        <f t="shared" si="12"/>
        <v>54000000</v>
      </c>
      <c r="E163" s="63">
        <f t="shared" si="12"/>
        <v>44000000</v>
      </c>
      <c r="F163" s="63">
        <f>F164</f>
        <v>28050000</v>
      </c>
      <c r="G163" s="63">
        <f>G164</f>
        <v>12330000</v>
      </c>
    </row>
    <row r="164" spans="1:7" s="17" customFormat="1" ht="13.5" customHeight="1">
      <c r="A164" s="185">
        <v>342</v>
      </c>
      <c r="B164" s="55" t="s">
        <v>115</v>
      </c>
      <c r="C164" s="50">
        <f>SUM(C165:C167)</f>
        <v>53462364</v>
      </c>
      <c r="D164" s="50">
        <f>SUM(D165:D167)</f>
        <v>54000000</v>
      </c>
      <c r="E164" s="50">
        <f>SUM(E165:E167)</f>
        <v>44000000</v>
      </c>
      <c r="F164" s="66">
        <f>SUM(F165:F167)</f>
        <v>28050000</v>
      </c>
      <c r="G164" s="66">
        <f>SUM(G165:G167)</f>
        <v>12330000</v>
      </c>
    </row>
    <row r="165" spans="1:7" ht="25.5" customHeight="1" hidden="1">
      <c r="A165" s="185">
        <v>3422</v>
      </c>
      <c r="B165" s="123" t="s">
        <v>163</v>
      </c>
      <c r="C165" s="50">
        <v>22391763</v>
      </c>
      <c r="D165" s="50">
        <v>10100000</v>
      </c>
      <c r="E165" s="50">
        <v>10000000</v>
      </c>
      <c r="F165" s="50">
        <v>50000</v>
      </c>
      <c r="G165" s="50">
        <v>0</v>
      </c>
    </row>
    <row r="166" spans="1:7" ht="30" hidden="1">
      <c r="A166" s="186" t="s">
        <v>54</v>
      </c>
      <c r="B166" s="174" t="s">
        <v>103</v>
      </c>
      <c r="C166" s="50">
        <v>26462108</v>
      </c>
      <c r="D166" s="50">
        <v>40900000</v>
      </c>
      <c r="E166" s="50">
        <v>34000000</v>
      </c>
      <c r="F166" s="50">
        <v>28000000</v>
      </c>
      <c r="G166" s="50">
        <v>12330000</v>
      </c>
    </row>
    <row r="167" spans="1:7" ht="30" hidden="1">
      <c r="A167" s="186">
        <v>3426</v>
      </c>
      <c r="B167" s="123" t="s">
        <v>198</v>
      </c>
      <c r="C167" s="50">
        <v>4608493</v>
      </c>
      <c r="D167" s="50">
        <v>3000000</v>
      </c>
      <c r="E167" s="50">
        <v>0</v>
      </c>
      <c r="F167" s="50">
        <v>0</v>
      </c>
      <c r="G167" s="50">
        <v>0</v>
      </c>
    </row>
    <row r="168" spans="1:7" s="17" customFormat="1" ht="28.5" hidden="1">
      <c r="A168" s="187">
        <v>5</v>
      </c>
      <c r="B168" s="60" t="s">
        <v>22</v>
      </c>
      <c r="C168" s="63">
        <f>C169</f>
        <v>423845483</v>
      </c>
      <c r="D168" s="63">
        <f>D169</f>
        <v>275405000</v>
      </c>
      <c r="E168" s="63">
        <f>E169</f>
        <v>321500000</v>
      </c>
      <c r="F168" s="63">
        <f>F169</f>
        <v>465210000</v>
      </c>
      <c r="G168" s="63">
        <f>G169</f>
        <v>78000000</v>
      </c>
    </row>
    <row r="169" spans="1:7" s="17" customFormat="1" ht="14.25">
      <c r="A169" s="187">
        <v>54</v>
      </c>
      <c r="B169" s="46" t="s">
        <v>105</v>
      </c>
      <c r="C169" s="63">
        <f>SUM(C170,C172,C174)</f>
        <v>423845483</v>
      </c>
      <c r="D169" s="63">
        <f>SUM(D170,D172,D174)</f>
        <v>275405000</v>
      </c>
      <c r="E169" s="63">
        <f>SUM(E170,E172,E174)</f>
        <v>321500000</v>
      </c>
      <c r="F169" s="63">
        <f>SUM(F170,F172,F174)</f>
        <v>465210000</v>
      </c>
      <c r="G169" s="63">
        <f>SUM(G170,G172,G174)</f>
        <v>78000000</v>
      </c>
    </row>
    <row r="170" spans="1:7" s="17" customFormat="1" ht="30">
      <c r="A170" s="186">
        <v>542</v>
      </c>
      <c r="B170" s="42" t="s">
        <v>166</v>
      </c>
      <c r="C170" s="50">
        <f>SUM(C171)</f>
        <v>266845483</v>
      </c>
      <c r="D170" s="50">
        <f>SUM(D171)</f>
        <v>1625000</v>
      </c>
      <c r="E170" s="50">
        <f>SUM(E171)</f>
        <v>181500000</v>
      </c>
      <c r="F170" s="66">
        <f>SUM(F171)</f>
        <v>1210000</v>
      </c>
      <c r="G170" s="66">
        <f>SUM(G171)</f>
        <v>0</v>
      </c>
    </row>
    <row r="171" spans="1:7" s="17" customFormat="1" ht="25.5" customHeight="1" hidden="1">
      <c r="A171" s="186">
        <v>5422</v>
      </c>
      <c r="B171" s="48" t="s">
        <v>168</v>
      </c>
      <c r="C171" s="50">
        <v>266845483</v>
      </c>
      <c r="D171" s="50">
        <v>1625000</v>
      </c>
      <c r="E171" s="50">
        <v>181500000</v>
      </c>
      <c r="F171" s="64">
        <v>1210000</v>
      </c>
      <c r="G171" s="64">
        <v>0</v>
      </c>
    </row>
    <row r="172" spans="1:7" s="17" customFormat="1" ht="30">
      <c r="A172" s="186">
        <v>543</v>
      </c>
      <c r="B172" s="42" t="s">
        <v>199</v>
      </c>
      <c r="C172" s="50">
        <f>SUM(C173)</f>
        <v>90000000</v>
      </c>
      <c r="D172" s="50">
        <f>SUM(D173)</f>
        <v>65000000</v>
      </c>
      <c r="E172" s="50">
        <f>SUM(E173)</f>
        <v>0</v>
      </c>
      <c r="F172" s="66">
        <f>SUM(F173)</f>
        <v>0</v>
      </c>
      <c r="G172" s="66">
        <f>SUM(G173)</f>
        <v>0</v>
      </c>
    </row>
    <row r="173" spans="1:7" s="17" customFormat="1" ht="25.5" customHeight="1" hidden="1">
      <c r="A173" s="186">
        <v>5431</v>
      </c>
      <c r="B173" s="42" t="s">
        <v>199</v>
      </c>
      <c r="C173" s="50">
        <v>90000000</v>
      </c>
      <c r="D173" s="50">
        <v>65000000</v>
      </c>
      <c r="E173" s="50">
        <v>0</v>
      </c>
      <c r="F173" s="64">
        <v>0</v>
      </c>
      <c r="G173" s="64">
        <v>0</v>
      </c>
    </row>
    <row r="174" spans="1:7" s="17" customFormat="1" ht="30">
      <c r="A174" s="186">
        <v>544</v>
      </c>
      <c r="B174" s="48" t="s">
        <v>106</v>
      </c>
      <c r="C174" s="50">
        <f>SUM(C175:C175)</f>
        <v>67000000</v>
      </c>
      <c r="D174" s="50">
        <f>SUM(D175:D175)</f>
        <v>208780000</v>
      </c>
      <c r="E174" s="50">
        <f>SUM(E175:E175)</f>
        <v>140000000</v>
      </c>
      <c r="F174" s="66">
        <f>SUM(F175:F175)</f>
        <v>464000000</v>
      </c>
      <c r="G174" s="66">
        <f>SUM(G175:G175)</f>
        <v>78000000</v>
      </c>
    </row>
    <row r="175" spans="1:7" ht="30" hidden="1">
      <c r="A175" s="47">
        <v>5443</v>
      </c>
      <c r="B175" s="42" t="s">
        <v>118</v>
      </c>
      <c r="C175" s="50">
        <v>67000000</v>
      </c>
      <c r="D175" s="50">
        <v>208780000</v>
      </c>
      <c r="E175" s="50">
        <v>140000000</v>
      </c>
      <c r="F175" s="50">
        <v>464000000</v>
      </c>
      <c r="G175" s="50">
        <v>78000000</v>
      </c>
    </row>
    <row r="176" spans="1:7" ht="12.75" customHeight="1">
      <c r="A176" s="163"/>
      <c r="B176" s="174"/>
      <c r="C176" s="50"/>
      <c r="D176" s="50"/>
      <c r="E176" s="50"/>
      <c r="F176" s="50"/>
      <c r="G176" s="50"/>
    </row>
    <row r="177" spans="1:7" ht="13.5" customHeight="1">
      <c r="A177" s="133">
        <v>102</v>
      </c>
      <c r="B177" s="175" t="s">
        <v>76</v>
      </c>
      <c r="C177" s="63">
        <f>C179</f>
        <v>5397665</v>
      </c>
      <c r="D177" s="63">
        <f>D179</f>
        <v>5488000</v>
      </c>
      <c r="E177" s="63">
        <f>E179</f>
        <v>5489000</v>
      </c>
      <c r="F177" s="63">
        <f>F179</f>
        <v>4636000</v>
      </c>
      <c r="G177" s="63">
        <f>G179</f>
        <v>5564000</v>
      </c>
    </row>
    <row r="178" spans="1:7" ht="12.75" customHeight="1">
      <c r="A178" s="163"/>
      <c r="B178" s="174"/>
      <c r="C178" s="50"/>
      <c r="D178" s="50"/>
      <c r="E178" s="50"/>
      <c r="F178" s="50"/>
      <c r="G178" s="50"/>
    </row>
    <row r="179" spans="1:7" s="81" customFormat="1" ht="42.75">
      <c r="A179" s="183" t="s">
        <v>75</v>
      </c>
      <c r="B179" s="180" t="s">
        <v>77</v>
      </c>
      <c r="C179" s="63">
        <f>C180+C184</f>
        <v>5397665</v>
      </c>
      <c r="D179" s="63">
        <f>D180+D184</f>
        <v>5488000</v>
      </c>
      <c r="E179" s="63">
        <f>E180+E184</f>
        <v>5489000</v>
      </c>
      <c r="F179" s="63">
        <f>F180+F184</f>
        <v>4636000</v>
      </c>
      <c r="G179" s="63">
        <f>G180+G184</f>
        <v>5564000</v>
      </c>
    </row>
    <row r="180" spans="1:7" s="17" customFormat="1" ht="13.5" customHeight="1" hidden="1">
      <c r="A180" s="183">
        <v>3</v>
      </c>
      <c r="B180" s="160" t="s">
        <v>39</v>
      </c>
      <c r="C180" s="63">
        <f aca="true" t="shared" si="13" ref="C180:G182">C181</f>
        <v>1630793</v>
      </c>
      <c r="D180" s="63">
        <f t="shared" si="13"/>
        <v>1443000</v>
      </c>
      <c r="E180" s="63">
        <f t="shared" si="13"/>
        <v>1280000</v>
      </c>
      <c r="F180" s="63">
        <f t="shared" si="13"/>
        <v>427000</v>
      </c>
      <c r="G180" s="63">
        <f t="shared" si="13"/>
        <v>1120000</v>
      </c>
    </row>
    <row r="181" spans="1:7" s="17" customFormat="1" ht="13.5" customHeight="1">
      <c r="A181" s="183">
        <v>34</v>
      </c>
      <c r="B181" s="175" t="s">
        <v>14</v>
      </c>
      <c r="C181" s="63">
        <f t="shared" si="13"/>
        <v>1630793</v>
      </c>
      <c r="D181" s="63">
        <f t="shared" si="13"/>
        <v>1443000</v>
      </c>
      <c r="E181" s="63">
        <f t="shared" si="13"/>
        <v>1280000</v>
      </c>
      <c r="F181" s="63">
        <f t="shared" si="13"/>
        <v>427000</v>
      </c>
      <c r="G181" s="63">
        <f t="shared" si="13"/>
        <v>1120000</v>
      </c>
    </row>
    <row r="182" spans="1:7" s="17" customFormat="1" ht="13.5" customHeight="1">
      <c r="A182" s="185">
        <v>342</v>
      </c>
      <c r="B182" s="55" t="s">
        <v>115</v>
      </c>
      <c r="C182" s="50">
        <f t="shared" si="13"/>
        <v>1630793</v>
      </c>
      <c r="D182" s="50">
        <f t="shared" si="13"/>
        <v>1443000</v>
      </c>
      <c r="E182" s="50">
        <f t="shared" si="13"/>
        <v>1280000</v>
      </c>
      <c r="F182" s="66">
        <f t="shared" si="13"/>
        <v>427000</v>
      </c>
      <c r="G182" s="66">
        <f t="shared" si="13"/>
        <v>1120000</v>
      </c>
    </row>
    <row r="183" spans="1:7" ht="30" hidden="1">
      <c r="A183" s="186" t="s">
        <v>54</v>
      </c>
      <c r="B183" s="174" t="s">
        <v>103</v>
      </c>
      <c r="C183" s="50">
        <v>1630793</v>
      </c>
      <c r="D183" s="50">
        <v>1443000</v>
      </c>
      <c r="E183" s="50">
        <v>1280000</v>
      </c>
      <c r="F183" s="50">
        <v>427000</v>
      </c>
      <c r="G183" s="50">
        <v>1120000</v>
      </c>
    </row>
    <row r="184" spans="1:7" s="17" customFormat="1" ht="13.5" customHeight="1" hidden="1">
      <c r="A184" s="183">
        <v>5</v>
      </c>
      <c r="B184" s="60" t="s">
        <v>22</v>
      </c>
      <c r="C184" s="63">
        <f aca="true" t="shared" si="14" ref="C184:G186">C185</f>
        <v>3766872</v>
      </c>
      <c r="D184" s="63">
        <f t="shared" si="14"/>
        <v>4045000</v>
      </c>
      <c r="E184" s="63">
        <f t="shared" si="14"/>
        <v>4209000</v>
      </c>
      <c r="F184" s="63">
        <f t="shared" si="14"/>
        <v>4209000</v>
      </c>
      <c r="G184" s="63">
        <f t="shared" si="14"/>
        <v>4444000</v>
      </c>
    </row>
    <row r="185" spans="1:7" s="17" customFormat="1" ht="13.5" customHeight="1">
      <c r="A185" s="187">
        <v>54</v>
      </c>
      <c r="B185" s="46" t="s">
        <v>105</v>
      </c>
      <c r="C185" s="63">
        <f t="shared" si="14"/>
        <v>3766872</v>
      </c>
      <c r="D185" s="63">
        <f t="shared" si="14"/>
        <v>4045000</v>
      </c>
      <c r="E185" s="63">
        <f t="shared" si="14"/>
        <v>4209000</v>
      </c>
      <c r="F185" s="63">
        <f t="shared" si="14"/>
        <v>4209000</v>
      </c>
      <c r="G185" s="63">
        <f t="shared" si="14"/>
        <v>4444000</v>
      </c>
    </row>
    <row r="186" spans="1:7" s="17" customFormat="1" ht="30">
      <c r="A186" s="186">
        <v>544</v>
      </c>
      <c r="B186" s="48" t="s">
        <v>106</v>
      </c>
      <c r="C186" s="50">
        <f t="shared" si="14"/>
        <v>3766872</v>
      </c>
      <c r="D186" s="50">
        <f t="shared" si="14"/>
        <v>4045000</v>
      </c>
      <c r="E186" s="50">
        <f t="shared" si="14"/>
        <v>4209000</v>
      </c>
      <c r="F186" s="66">
        <f t="shared" si="14"/>
        <v>4209000</v>
      </c>
      <c r="G186" s="66">
        <f t="shared" si="14"/>
        <v>4444000</v>
      </c>
    </row>
    <row r="187" spans="1:7" ht="30" hidden="1">
      <c r="A187" s="47">
        <v>5446</v>
      </c>
      <c r="B187" s="42" t="s">
        <v>119</v>
      </c>
      <c r="C187" s="50">
        <v>3766872</v>
      </c>
      <c r="D187" s="50">
        <v>4045000</v>
      </c>
      <c r="E187" s="50">
        <v>4209000</v>
      </c>
      <c r="F187" s="50">
        <v>4209000</v>
      </c>
      <c r="G187" s="50">
        <v>4444000</v>
      </c>
    </row>
    <row r="188" spans="1:7" ht="12.75" customHeight="1">
      <c r="A188" s="163"/>
      <c r="B188" s="174"/>
      <c r="C188" s="30"/>
      <c r="D188" s="30"/>
      <c r="E188" s="30"/>
      <c r="F188" s="30"/>
      <c r="G188" s="30"/>
    </row>
    <row r="189" spans="1:7" ht="13.5" customHeight="1">
      <c r="A189" s="51">
        <v>103</v>
      </c>
      <c r="B189" s="49" t="s">
        <v>90</v>
      </c>
      <c r="C189" s="63">
        <f>C192</f>
        <v>17862888</v>
      </c>
      <c r="D189" s="63">
        <f>D192</f>
        <v>7000000</v>
      </c>
      <c r="E189" s="63">
        <f>E192</f>
        <v>0</v>
      </c>
      <c r="F189" s="63">
        <f>F192</f>
        <v>0</v>
      </c>
      <c r="G189" s="63">
        <f>G192</f>
        <v>0</v>
      </c>
    </row>
    <row r="190" spans="1:7" ht="13.5" customHeight="1">
      <c r="A190" s="51"/>
      <c r="B190" s="49"/>
      <c r="C190" s="63"/>
      <c r="D190" s="63"/>
      <c r="E190" s="63"/>
      <c r="F190" s="63"/>
      <c r="G190" s="63"/>
    </row>
    <row r="191" spans="1:7" ht="13.5" customHeight="1">
      <c r="A191" s="161" t="s">
        <v>99</v>
      </c>
      <c r="B191" s="49" t="s">
        <v>90</v>
      </c>
      <c r="C191" s="63">
        <f aca="true" t="shared" si="15" ref="C191:G193">C192</f>
        <v>17862888</v>
      </c>
      <c r="D191" s="63">
        <f t="shared" si="15"/>
        <v>7000000</v>
      </c>
      <c r="E191" s="63">
        <f t="shared" si="15"/>
        <v>0</v>
      </c>
      <c r="F191" s="63">
        <f t="shared" si="15"/>
        <v>0</v>
      </c>
      <c r="G191" s="63">
        <f t="shared" si="15"/>
        <v>0</v>
      </c>
    </row>
    <row r="192" spans="1:7" s="17" customFormat="1" ht="13.5" customHeight="1" hidden="1">
      <c r="A192" s="183">
        <v>5</v>
      </c>
      <c r="B192" s="60" t="s">
        <v>22</v>
      </c>
      <c r="C192" s="63">
        <f t="shared" si="15"/>
        <v>17862888</v>
      </c>
      <c r="D192" s="63">
        <f t="shared" si="15"/>
        <v>7000000</v>
      </c>
      <c r="E192" s="63">
        <f t="shared" si="15"/>
        <v>0</v>
      </c>
      <c r="F192" s="63">
        <f t="shared" si="15"/>
        <v>0</v>
      </c>
      <c r="G192" s="63">
        <f t="shared" si="15"/>
        <v>0</v>
      </c>
    </row>
    <row r="193" spans="1:7" s="17" customFormat="1" ht="13.5" customHeight="1">
      <c r="A193" s="187">
        <v>51</v>
      </c>
      <c r="B193" s="49" t="s">
        <v>87</v>
      </c>
      <c r="C193" s="63">
        <f t="shared" si="15"/>
        <v>17862888</v>
      </c>
      <c r="D193" s="63">
        <f t="shared" si="15"/>
        <v>7000000</v>
      </c>
      <c r="E193" s="63">
        <f t="shared" si="15"/>
        <v>0</v>
      </c>
      <c r="F193" s="63">
        <f t="shared" si="15"/>
        <v>0</v>
      </c>
      <c r="G193" s="63">
        <f t="shared" si="15"/>
        <v>0</v>
      </c>
    </row>
    <row r="194" spans="1:7" s="17" customFormat="1" ht="30">
      <c r="A194" s="186">
        <v>514</v>
      </c>
      <c r="B194" s="174" t="s">
        <v>164</v>
      </c>
      <c r="C194" s="50">
        <f>SUM(C195:C196)</f>
        <v>17862888</v>
      </c>
      <c r="D194" s="50">
        <f>SUM(D195:D196)</f>
        <v>7000000</v>
      </c>
      <c r="E194" s="50">
        <f>SUM(E195:E196)</f>
        <v>0</v>
      </c>
      <c r="F194" s="66">
        <f>SUM(F195:F196)</f>
        <v>0</v>
      </c>
      <c r="G194" s="66">
        <f>SUM(G195:G196)</f>
        <v>0</v>
      </c>
    </row>
    <row r="195" spans="1:7" ht="30" hidden="1">
      <c r="A195" s="186">
        <v>5141</v>
      </c>
      <c r="B195" s="176" t="s">
        <v>169</v>
      </c>
      <c r="C195" s="50">
        <v>17862888</v>
      </c>
      <c r="D195" s="50">
        <v>7000000</v>
      </c>
      <c r="E195" s="50">
        <v>0</v>
      </c>
      <c r="F195" s="50">
        <v>0</v>
      </c>
      <c r="G195" s="50">
        <v>0</v>
      </c>
    </row>
    <row r="196" spans="1:7" ht="30" hidden="1">
      <c r="A196" s="47">
        <v>5163</v>
      </c>
      <c r="B196" s="174" t="s">
        <v>117</v>
      </c>
      <c r="C196" s="50"/>
      <c r="D196" s="50"/>
      <c r="E196" s="50"/>
      <c r="F196" s="50"/>
      <c r="G196" s="50"/>
    </row>
    <row r="197" spans="1:7" s="17" customFormat="1" ht="14.25" hidden="1">
      <c r="A197" s="43">
        <v>53</v>
      </c>
      <c r="B197" s="49" t="s">
        <v>179</v>
      </c>
      <c r="C197" s="63" t="e">
        <f>SUM(C206,#REF!)</f>
        <v>#REF!</v>
      </c>
      <c r="D197" s="63" t="e">
        <f>SUM(D206,#REF!)</f>
        <v>#REF!</v>
      </c>
      <c r="E197" s="63" t="e">
        <f>SUM(E206,#REF!)</f>
        <v>#REF!</v>
      </c>
      <c r="F197" s="63" t="e">
        <f>SUM(F206,#REF!)</f>
        <v>#REF!</v>
      </c>
      <c r="G197" s="63" t="e">
        <f>SUM(G206,#REF!)</f>
        <v>#REF!</v>
      </c>
    </row>
    <row r="198" spans="1:7" s="17" customFormat="1" ht="14.25">
      <c r="A198" s="43"/>
      <c r="B198" s="49"/>
      <c r="C198" s="63"/>
      <c r="D198" s="63"/>
      <c r="E198" s="63"/>
      <c r="F198" s="63"/>
      <c r="G198" s="63"/>
    </row>
    <row r="199" spans="1:7" ht="15">
      <c r="A199" s="133">
        <v>104</v>
      </c>
      <c r="B199" s="49" t="s">
        <v>101</v>
      </c>
      <c r="C199" s="63">
        <f>C202</f>
        <v>315000000</v>
      </c>
      <c r="D199" s="63">
        <f>D202</f>
        <v>25300000</v>
      </c>
      <c r="E199" s="63">
        <f>E202</f>
        <v>0</v>
      </c>
      <c r="F199" s="63">
        <f>F202</f>
        <v>0</v>
      </c>
      <c r="G199" s="63">
        <f>G202</f>
        <v>0</v>
      </c>
    </row>
    <row r="200" spans="1:7" ht="15">
      <c r="A200" s="133"/>
      <c r="B200" s="49"/>
      <c r="C200" s="63"/>
      <c r="D200" s="63"/>
      <c r="E200" s="63"/>
      <c r="F200" s="63"/>
      <c r="G200" s="63"/>
    </row>
    <row r="201" spans="1:7" ht="15">
      <c r="A201" s="109" t="s">
        <v>100</v>
      </c>
      <c r="B201" s="49" t="s">
        <v>101</v>
      </c>
      <c r="C201" s="63">
        <f aca="true" t="shared" si="16" ref="C201:E202">SUM(C202)</f>
        <v>315000000</v>
      </c>
      <c r="D201" s="63">
        <f t="shared" si="16"/>
        <v>25300000</v>
      </c>
      <c r="E201" s="63">
        <f t="shared" si="16"/>
        <v>0</v>
      </c>
      <c r="F201" s="63">
        <f>SUM(F202)</f>
        <v>0</v>
      </c>
      <c r="G201" s="63">
        <f>SUM(G202)</f>
        <v>0</v>
      </c>
    </row>
    <row r="202" spans="1:7" s="17" customFormat="1" ht="28.5" hidden="1">
      <c r="A202" s="109">
        <v>5</v>
      </c>
      <c r="B202" s="60" t="s">
        <v>22</v>
      </c>
      <c r="C202" s="63">
        <f t="shared" si="16"/>
        <v>315000000</v>
      </c>
      <c r="D202" s="63">
        <f t="shared" si="16"/>
        <v>25300000</v>
      </c>
      <c r="E202" s="63">
        <f t="shared" si="16"/>
        <v>0</v>
      </c>
      <c r="F202" s="63">
        <f>SUM(F203)</f>
        <v>0</v>
      </c>
      <c r="G202" s="63">
        <f>SUM(G203)</f>
        <v>0</v>
      </c>
    </row>
    <row r="203" spans="1:7" s="17" customFormat="1" ht="14.25">
      <c r="A203" s="133">
        <v>53</v>
      </c>
      <c r="B203" s="49" t="s">
        <v>88</v>
      </c>
      <c r="C203" s="63">
        <f>SUM(C204,C206)</f>
        <v>315000000</v>
      </c>
      <c r="D203" s="63">
        <f>SUM(D204,D206)</f>
        <v>25300000</v>
      </c>
      <c r="E203" s="63">
        <f>SUM(E204,E206)</f>
        <v>0</v>
      </c>
      <c r="F203" s="63">
        <f>SUM(F204,F206)</f>
        <v>0</v>
      </c>
      <c r="G203" s="63">
        <f>SUM(G204,G206)</f>
        <v>0</v>
      </c>
    </row>
    <row r="204" spans="1:7" s="17" customFormat="1" ht="28.5" hidden="1">
      <c r="A204" s="133">
        <v>534</v>
      </c>
      <c r="B204" s="49" t="s">
        <v>89</v>
      </c>
      <c r="C204" s="37">
        <f>SUM(C205)</f>
        <v>0</v>
      </c>
      <c r="D204" s="37">
        <f>SUM(D205)</f>
        <v>0</v>
      </c>
      <c r="E204" s="37">
        <f>SUM(E205)</f>
        <v>0</v>
      </c>
      <c r="F204" s="37">
        <f>SUM(F205)</f>
        <v>0</v>
      </c>
      <c r="G204" s="37">
        <f>SUM(G205)</f>
        <v>0</v>
      </c>
    </row>
    <row r="205" spans="1:7" ht="30" hidden="1">
      <c r="A205" s="186">
        <v>5341</v>
      </c>
      <c r="B205" s="48" t="s">
        <v>81</v>
      </c>
      <c r="C205" s="50">
        <v>0</v>
      </c>
      <c r="D205" s="50">
        <v>0</v>
      </c>
      <c r="E205" s="50">
        <v>0</v>
      </c>
      <c r="F205" s="50">
        <v>0</v>
      </c>
      <c r="G205" s="50">
        <v>0</v>
      </c>
    </row>
    <row r="206" spans="1:7" ht="30">
      <c r="A206" s="163">
        <v>532</v>
      </c>
      <c r="B206" s="176" t="s">
        <v>185</v>
      </c>
      <c r="C206" s="38">
        <f>SUM(C207)</f>
        <v>315000000</v>
      </c>
      <c r="D206" s="38">
        <f>SUM(D207)</f>
        <v>25300000</v>
      </c>
      <c r="E206" s="38">
        <f>SUM(E207)</f>
        <v>0</v>
      </c>
      <c r="F206" s="44">
        <f>SUM(F207)</f>
        <v>0</v>
      </c>
      <c r="G206" s="44">
        <f>SUM(G207)</f>
        <v>0</v>
      </c>
    </row>
    <row r="207" spans="1:7" ht="12.75" customHeight="1" hidden="1">
      <c r="A207" s="162">
        <v>5321</v>
      </c>
      <c r="B207" s="176" t="s">
        <v>185</v>
      </c>
      <c r="C207" s="38">
        <v>315000000</v>
      </c>
      <c r="D207" s="38">
        <v>25300000</v>
      </c>
      <c r="E207" s="38">
        <v>0</v>
      </c>
      <c r="F207" s="38">
        <v>0</v>
      </c>
      <c r="G207" s="38">
        <v>0</v>
      </c>
    </row>
    <row r="208" spans="1:2" ht="15">
      <c r="A208" s="161"/>
      <c r="B208" s="49"/>
    </row>
    <row r="209" spans="1:2" ht="15">
      <c r="A209" s="162"/>
      <c r="B209" s="176"/>
    </row>
    <row r="210" spans="1:2" ht="15">
      <c r="A210" s="163"/>
      <c r="B210" s="174"/>
    </row>
    <row r="211" spans="1:2" ht="15">
      <c r="A211" s="163"/>
      <c r="B211" s="174"/>
    </row>
    <row r="212" spans="1:2" ht="15">
      <c r="A212" s="51"/>
      <c r="B212" s="175"/>
    </row>
    <row r="214" spans="1:2" ht="15">
      <c r="A214" s="161"/>
      <c r="B214" s="49"/>
    </row>
    <row r="215" spans="1:2" ht="15">
      <c r="A215" s="163"/>
      <c r="B215" s="176"/>
    </row>
    <row r="216" spans="1:2" ht="15">
      <c r="A216" s="163"/>
      <c r="B216" s="176"/>
    </row>
    <row r="217" spans="1:2" ht="15">
      <c r="A217" s="163"/>
      <c r="B217" s="174"/>
    </row>
    <row r="218" spans="1:2" ht="15">
      <c r="A218" s="163"/>
      <c r="B218" s="174"/>
    </row>
    <row r="220" spans="1:2" ht="15">
      <c r="A220" s="161"/>
      <c r="B220" s="49"/>
    </row>
    <row r="221" spans="1:2" ht="15">
      <c r="A221" s="163"/>
      <c r="B221" s="176"/>
    </row>
    <row r="222" spans="1:2" ht="15">
      <c r="A222" s="188"/>
      <c r="B222" s="189"/>
    </row>
    <row r="223" spans="1:2" ht="15">
      <c r="A223" s="161"/>
      <c r="B223" s="49"/>
    </row>
    <row r="224" spans="1:2" ht="15">
      <c r="A224" s="163"/>
      <c r="B224" s="176"/>
    </row>
    <row r="226" spans="1:2" ht="15">
      <c r="A226" s="51"/>
      <c r="B226" s="175"/>
    </row>
    <row r="227" spans="1:2" ht="15">
      <c r="A227" s="163"/>
      <c r="B227" s="174"/>
    </row>
    <row r="228" spans="1:2" ht="15">
      <c r="A228" s="162"/>
      <c r="B228" s="176"/>
    </row>
    <row r="230" spans="1:2" ht="15">
      <c r="A230" s="51"/>
      <c r="B230" s="189"/>
    </row>
    <row r="231" spans="1:2" ht="15">
      <c r="A231" s="162"/>
      <c r="B231" s="176"/>
    </row>
    <row r="232" spans="1:2" ht="15">
      <c r="A232" s="190"/>
      <c r="B232" s="191"/>
    </row>
    <row r="234" spans="1:2" ht="15">
      <c r="A234" s="192"/>
      <c r="B234" s="193"/>
    </row>
    <row r="236" spans="1:2" ht="15">
      <c r="A236" s="188"/>
      <c r="B236" s="189"/>
    </row>
    <row r="238" spans="1:2" ht="15">
      <c r="A238" s="188"/>
      <c r="B238" s="189"/>
    </row>
    <row r="240" spans="1:2" ht="15">
      <c r="A240" s="190"/>
      <c r="B240" s="191"/>
    </row>
    <row r="242" spans="1:2" ht="15">
      <c r="A242" s="192"/>
      <c r="B242" s="193"/>
    </row>
    <row r="244" spans="1:2" ht="15">
      <c r="A244" s="188"/>
      <c r="B244" s="189"/>
    </row>
    <row r="246" spans="1:2" ht="15">
      <c r="A246" s="188"/>
      <c r="B246" s="189"/>
    </row>
    <row r="248" spans="1:2" ht="15">
      <c r="A248" s="190"/>
      <c r="B248" s="191"/>
    </row>
    <row r="250" spans="1:2" ht="15">
      <c r="A250" s="192"/>
      <c r="B250" s="193"/>
    </row>
    <row r="251" spans="1:2" ht="15">
      <c r="A251" s="192"/>
      <c r="B251" s="193"/>
    </row>
    <row r="253" spans="1:2" ht="15">
      <c r="A253" s="188"/>
      <c r="B253" s="189"/>
    </row>
    <row r="255" spans="1:2" ht="15">
      <c r="A255" s="188"/>
      <c r="B255" s="189"/>
    </row>
    <row r="257" spans="1:2" ht="15">
      <c r="A257" s="188"/>
      <c r="B257" s="189"/>
    </row>
    <row r="259" spans="1:2" ht="15">
      <c r="A259" s="188"/>
      <c r="B259" s="189"/>
    </row>
    <row r="262" spans="1:2" ht="15">
      <c r="A262" s="194"/>
      <c r="B262" s="189"/>
    </row>
    <row r="264" spans="1:2" ht="15">
      <c r="A264" s="194"/>
      <c r="B264" s="189"/>
    </row>
    <row r="266" spans="1:2" ht="15">
      <c r="A266" s="194"/>
      <c r="B266" s="191"/>
    </row>
    <row r="267" spans="1:2" ht="15">
      <c r="A267" s="192"/>
      <c r="B267" s="193"/>
    </row>
    <row r="269" spans="1:2" ht="15">
      <c r="A269" s="188"/>
      <c r="B269" s="189"/>
    </row>
    <row r="271" spans="1:2" ht="15">
      <c r="A271" s="188"/>
      <c r="B271" s="189"/>
    </row>
    <row r="273" spans="1:2" ht="15">
      <c r="A273" s="188"/>
      <c r="B273" s="189"/>
    </row>
    <row r="276" spans="1:2" ht="15">
      <c r="A276" s="194"/>
      <c r="B276" s="189"/>
    </row>
    <row r="278" spans="1:2" ht="15">
      <c r="A278" s="194"/>
      <c r="B278" s="189"/>
    </row>
    <row r="280" spans="1:2" ht="15">
      <c r="A280" s="190"/>
      <c r="B280" s="191"/>
    </row>
    <row r="281" spans="1:2" ht="15">
      <c r="A281" s="192"/>
      <c r="B281" s="193"/>
    </row>
    <row r="283" spans="1:2" ht="15">
      <c r="A283" s="188"/>
      <c r="B283" s="189"/>
    </row>
    <row r="285" spans="1:2" ht="15">
      <c r="A285" s="188"/>
      <c r="B285" s="189"/>
    </row>
    <row r="287" spans="1:2" ht="15">
      <c r="A287" s="188"/>
      <c r="B287" s="189"/>
    </row>
    <row r="289" spans="1:2" ht="15">
      <c r="A289" s="194"/>
      <c r="B289" s="189"/>
    </row>
    <row r="291" spans="1:2" ht="15">
      <c r="A291" s="194"/>
      <c r="B291" s="191"/>
    </row>
    <row r="292" spans="1:2" ht="15">
      <c r="A292" s="192"/>
      <c r="B292" s="193"/>
    </row>
    <row r="294" spans="1:2" ht="15">
      <c r="A294" s="188"/>
      <c r="B294" s="189"/>
    </row>
    <row r="296" spans="1:2" ht="15">
      <c r="A296" s="188"/>
      <c r="B296" s="189"/>
    </row>
    <row r="298" spans="1:2" ht="15">
      <c r="A298" s="188"/>
      <c r="B298" s="189"/>
    </row>
    <row r="301" spans="1:2" ht="15">
      <c r="A301" s="194"/>
      <c r="B301" s="189"/>
    </row>
    <row r="303" spans="1:2" ht="15">
      <c r="A303" s="194"/>
      <c r="B303" s="189"/>
    </row>
    <row r="305" spans="1:2" ht="15">
      <c r="A305" s="194"/>
      <c r="B305" s="195"/>
    </row>
    <row r="306" spans="1:2" ht="15">
      <c r="A306" s="196"/>
      <c r="B306" s="193"/>
    </row>
    <row r="308" spans="1:2" ht="15">
      <c r="A308" s="188"/>
      <c r="B308" s="189"/>
    </row>
    <row r="310" spans="1:2" ht="15">
      <c r="A310" s="188"/>
      <c r="B310" s="189"/>
    </row>
    <row r="312" spans="1:2" ht="15">
      <c r="A312" s="188"/>
      <c r="B312" s="189"/>
    </row>
    <row r="315" spans="1:2" ht="15">
      <c r="A315" s="194"/>
      <c r="B315" s="189"/>
    </row>
    <row r="317" spans="1:2" ht="15">
      <c r="A317" s="194"/>
      <c r="B317" s="189"/>
    </row>
    <row r="319" spans="1:2" ht="15">
      <c r="A319" s="194"/>
      <c r="B319" s="191"/>
    </row>
    <row r="320" spans="1:2" ht="15">
      <c r="A320" s="192"/>
      <c r="B320" s="193"/>
    </row>
    <row r="322" spans="1:2" ht="15">
      <c r="A322" s="188"/>
      <c r="B322" s="189"/>
    </row>
    <row r="324" spans="1:2" ht="15">
      <c r="A324" s="194"/>
      <c r="B324" s="191"/>
    </row>
    <row r="325" spans="1:2" ht="15">
      <c r="A325" s="192"/>
      <c r="B325" s="193"/>
    </row>
    <row r="327" spans="1:2" ht="15">
      <c r="A327" s="188"/>
      <c r="B327" s="189"/>
    </row>
    <row r="329" spans="1:2" ht="15">
      <c r="A329" s="188"/>
      <c r="B329" s="189"/>
    </row>
    <row r="331" spans="1:2" ht="15">
      <c r="A331" s="188"/>
      <c r="B331" s="189"/>
    </row>
    <row r="334" spans="1:2" ht="15">
      <c r="A334" s="194"/>
      <c r="B334" s="189"/>
    </row>
    <row r="336" spans="1:2" ht="15">
      <c r="A336" s="194"/>
      <c r="B336" s="189"/>
    </row>
    <row r="338" spans="1:2" ht="15">
      <c r="A338" s="190"/>
      <c r="B338" s="191"/>
    </row>
    <row r="339" spans="1:2" ht="15">
      <c r="A339" s="192"/>
      <c r="B339" s="193"/>
    </row>
    <row r="341" spans="1:2" ht="15">
      <c r="A341" s="188"/>
      <c r="B341" s="189"/>
    </row>
    <row r="343" spans="1:2" ht="15">
      <c r="A343" s="188"/>
      <c r="B343" s="189"/>
    </row>
    <row r="345" spans="1:2" ht="15">
      <c r="A345" s="190"/>
      <c r="B345" s="191"/>
    </row>
    <row r="346" spans="1:2" ht="15">
      <c r="A346" s="192"/>
      <c r="B346" s="193"/>
    </row>
    <row r="348" spans="1:2" ht="15">
      <c r="A348" s="188"/>
      <c r="B348" s="189"/>
    </row>
    <row r="350" spans="1:2" ht="15">
      <c r="A350" s="188"/>
      <c r="B350" s="189"/>
    </row>
    <row r="352" spans="1:2" ht="15">
      <c r="A352" s="190"/>
      <c r="B352" s="191"/>
    </row>
    <row r="353" spans="1:2" ht="15">
      <c r="A353" s="192"/>
      <c r="B353" s="193"/>
    </row>
    <row r="354" spans="1:2" ht="15">
      <c r="A354" s="196"/>
      <c r="B354" s="193"/>
    </row>
    <row r="356" spans="1:2" ht="15">
      <c r="A356" s="188"/>
      <c r="B356" s="189"/>
    </row>
    <row r="358" spans="1:2" ht="15">
      <c r="A358" s="188"/>
      <c r="B358" s="189"/>
    </row>
    <row r="360" spans="1:2" ht="15">
      <c r="A360" s="190"/>
      <c r="B360" s="191"/>
    </row>
    <row r="361" spans="1:2" ht="15">
      <c r="A361" s="192"/>
      <c r="B361" s="193"/>
    </row>
    <row r="362" spans="1:2" ht="15">
      <c r="A362" s="192"/>
      <c r="B362" s="193"/>
    </row>
    <row r="363" spans="1:2" ht="15">
      <c r="A363" s="192"/>
      <c r="B363" s="193"/>
    </row>
    <row r="364" spans="1:2" ht="15">
      <c r="A364" s="192"/>
      <c r="B364" s="193"/>
    </row>
    <row r="365" spans="1:2" ht="15">
      <c r="A365" s="192"/>
      <c r="B365" s="193"/>
    </row>
    <row r="366" spans="1:2" ht="15">
      <c r="A366" s="192"/>
      <c r="B366" s="193"/>
    </row>
    <row r="367" spans="1:2" ht="15">
      <c r="A367" s="192"/>
      <c r="B367" s="193"/>
    </row>
    <row r="369" spans="1:2" ht="15">
      <c r="A369" s="188"/>
      <c r="B369" s="189"/>
    </row>
    <row r="371" spans="1:2" ht="15">
      <c r="A371" s="188"/>
      <c r="B371" s="189"/>
    </row>
    <row r="373" spans="1:2" ht="15">
      <c r="A373" s="190"/>
      <c r="B373" s="191"/>
    </row>
    <row r="374" spans="1:2" ht="15">
      <c r="A374" s="192"/>
      <c r="B374" s="193"/>
    </row>
    <row r="375" spans="1:2" ht="15">
      <c r="A375" s="192"/>
      <c r="B375" s="193"/>
    </row>
    <row r="377" spans="1:2" ht="15">
      <c r="A377" s="188"/>
      <c r="B377" s="189"/>
    </row>
    <row r="379" spans="1:2" ht="15">
      <c r="A379" s="188"/>
      <c r="B379" s="189"/>
    </row>
    <row r="381" spans="1:2" ht="15">
      <c r="A381" s="190"/>
      <c r="B381" s="191"/>
    </row>
    <row r="382" spans="1:2" ht="15">
      <c r="A382" s="192"/>
      <c r="B382" s="193"/>
    </row>
    <row r="383" spans="1:2" ht="15">
      <c r="A383" s="192"/>
      <c r="B383" s="193"/>
    </row>
    <row r="385" spans="1:2" ht="15">
      <c r="A385" s="188"/>
      <c r="B385" s="189"/>
    </row>
    <row r="387" spans="1:2" ht="15">
      <c r="A387" s="188"/>
      <c r="B387" s="189"/>
    </row>
    <row r="389" spans="1:2" ht="15">
      <c r="A389" s="190"/>
      <c r="B389" s="191"/>
    </row>
    <row r="390" spans="1:2" ht="15">
      <c r="A390" s="192"/>
      <c r="B390" s="193"/>
    </row>
    <row r="392" spans="1:2" ht="15">
      <c r="A392" s="188"/>
      <c r="B392" s="189"/>
    </row>
    <row r="394" spans="1:2" ht="15">
      <c r="A394" s="188"/>
      <c r="B394" s="189"/>
    </row>
    <row r="396" spans="1:2" ht="15">
      <c r="A396" s="190"/>
      <c r="B396" s="191"/>
    </row>
    <row r="397" spans="1:2" ht="15">
      <c r="A397" s="192"/>
      <c r="B397" s="193"/>
    </row>
    <row r="398" spans="1:2" ht="15">
      <c r="A398" s="192"/>
      <c r="B398" s="193"/>
    </row>
    <row r="400" spans="1:2" ht="15">
      <c r="A400" s="188"/>
      <c r="B400" s="189"/>
    </row>
    <row r="402" spans="1:2" ht="15">
      <c r="A402" s="188"/>
      <c r="B402" s="189"/>
    </row>
    <row r="404" spans="1:2" ht="15">
      <c r="A404" s="190"/>
      <c r="B404" s="191"/>
    </row>
    <row r="405" spans="1:2" ht="15">
      <c r="A405" s="192"/>
      <c r="B405" s="193"/>
    </row>
    <row r="407" spans="1:2" ht="15">
      <c r="A407" s="188"/>
      <c r="B407" s="189"/>
    </row>
    <row r="409" spans="1:2" ht="15">
      <c r="A409" s="188"/>
      <c r="B409" s="189"/>
    </row>
    <row r="411" spans="1:2" ht="15">
      <c r="A411" s="190"/>
      <c r="B411" s="191"/>
    </row>
    <row r="412" spans="1:2" ht="15">
      <c r="A412" s="192"/>
      <c r="B412" s="193"/>
    </row>
    <row r="413" spans="1:2" ht="15">
      <c r="A413" s="192"/>
      <c r="B413" s="193"/>
    </row>
    <row r="415" spans="1:2" ht="15">
      <c r="A415" s="188"/>
      <c r="B415" s="189"/>
    </row>
    <row r="417" spans="1:2" ht="15">
      <c r="A417" s="188"/>
      <c r="B417" s="189"/>
    </row>
    <row r="419" spans="1:2" ht="15">
      <c r="A419" s="190"/>
      <c r="B419" s="191"/>
    </row>
    <row r="420" spans="1:2" ht="15">
      <c r="A420" s="192"/>
      <c r="B420" s="193"/>
    </row>
    <row r="422" spans="1:2" ht="15">
      <c r="A422" s="188"/>
      <c r="B422" s="189"/>
    </row>
    <row r="424" spans="1:2" ht="15">
      <c r="A424" s="188"/>
      <c r="B424" s="189"/>
    </row>
    <row r="426" spans="1:2" ht="15">
      <c r="A426" s="190"/>
      <c r="B426" s="191"/>
    </row>
    <row r="427" spans="1:2" ht="15">
      <c r="A427" s="192"/>
      <c r="B427" s="193"/>
    </row>
    <row r="429" spans="1:2" ht="15">
      <c r="A429" s="188"/>
      <c r="B429" s="189"/>
    </row>
    <row r="431" spans="1:2" ht="15">
      <c r="A431" s="188"/>
      <c r="B431" s="189"/>
    </row>
    <row r="433" spans="1:2" ht="15">
      <c r="A433" s="190"/>
      <c r="B433" s="191"/>
    </row>
    <row r="434" spans="1:2" ht="15">
      <c r="A434" s="192"/>
      <c r="B434" s="193"/>
    </row>
    <row r="436" spans="1:2" ht="15">
      <c r="A436" s="188"/>
      <c r="B436" s="189"/>
    </row>
    <row r="438" spans="1:2" ht="15">
      <c r="A438" s="188"/>
      <c r="B438" s="189"/>
    </row>
    <row r="440" spans="1:2" ht="15">
      <c r="A440" s="190"/>
      <c r="B440" s="191"/>
    </row>
    <row r="441" spans="1:2" ht="15">
      <c r="A441" s="192"/>
      <c r="B441" s="193"/>
    </row>
    <row r="443" spans="1:2" ht="15">
      <c r="A443" s="188"/>
      <c r="B443" s="189"/>
    </row>
    <row r="445" spans="1:2" ht="15">
      <c r="A445" s="188"/>
      <c r="B445" s="189"/>
    </row>
    <row r="447" spans="1:2" ht="15">
      <c r="A447" s="190"/>
      <c r="B447" s="191"/>
    </row>
    <row r="448" spans="1:2" ht="15">
      <c r="A448" s="192"/>
      <c r="B448" s="193"/>
    </row>
    <row r="450" spans="1:2" ht="15">
      <c r="A450" s="188"/>
      <c r="B450" s="189"/>
    </row>
    <row r="452" spans="1:2" ht="15">
      <c r="A452" s="188"/>
      <c r="B452" s="189"/>
    </row>
    <row r="454" spans="1:2" ht="15">
      <c r="A454" s="190"/>
      <c r="B454" s="191"/>
    </row>
    <row r="455" spans="1:2" ht="15">
      <c r="A455" s="192"/>
      <c r="B455" s="193"/>
    </row>
    <row r="457" spans="1:2" ht="15">
      <c r="A457" s="188"/>
      <c r="B457" s="189"/>
    </row>
    <row r="459" spans="1:2" ht="15">
      <c r="A459" s="188"/>
      <c r="B459" s="189"/>
    </row>
    <row r="461" spans="1:2" ht="15">
      <c r="A461" s="190"/>
      <c r="B461" s="191"/>
    </row>
    <row r="462" spans="1:2" ht="15">
      <c r="A462" s="192"/>
      <c r="B462" s="193"/>
    </row>
    <row r="464" spans="1:2" ht="15">
      <c r="A464" s="188"/>
      <c r="B464" s="189"/>
    </row>
    <row r="466" spans="1:2" ht="15">
      <c r="A466" s="188"/>
      <c r="B466" s="189"/>
    </row>
    <row r="468" spans="1:2" ht="15">
      <c r="A468" s="190"/>
      <c r="B468" s="191"/>
    </row>
    <row r="469" spans="1:2" ht="15">
      <c r="A469" s="192"/>
      <c r="B469" s="193"/>
    </row>
    <row r="470" spans="1:2" ht="15">
      <c r="A470" s="192"/>
      <c r="B470" s="193"/>
    </row>
    <row r="471" spans="1:2" ht="15">
      <c r="A471" s="188"/>
      <c r="B471" s="189"/>
    </row>
    <row r="473" spans="1:2" ht="15">
      <c r="A473" s="188"/>
      <c r="B473" s="189"/>
    </row>
    <row r="475" spans="1:2" ht="15">
      <c r="A475" s="190"/>
      <c r="B475" s="191"/>
    </row>
    <row r="476" spans="1:2" ht="15">
      <c r="A476" s="192"/>
      <c r="B476" s="193"/>
    </row>
    <row r="477" spans="1:2" ht="15">
      <c r="A477" s="192"/>
      <c r="B477" s="193"/>
    </row>
    <row r="479" spans="1:2" ht="15">
      <c r="A479" s="188"/>
      <c r="B479" s="189"/>
    </row>
    <row r="481" spans="1:2" ht="15">
      <c r="A481" s="188"/>
      <c r="B481" s="189"/>
    </row>
    <row r="483" spans="1:2" ht="15">
      <c r="A483" s="190"/>
      <c r="B483" s="191"/>
    </row>
    <row r="484" spans="1:2" ht="15">
      <c r="A484" s="192"/>
      <c r="B484" s="193"/>
    </row>
    <row r="486" spans="1:2" ht="15">
      <c r="A486" s="188"/>
      <c r="B486" s="189"/>
    </row>
    <row r="488" spans="1:2" ht="15">
      <c r="A488" s="188"/>
      <c r="B488" s="189"/>
    </row>
    <row r="490" spans="1:2" ht="15">
      <c r="A490" s="190"/>
      <c r="B490" s="191"/>
    </row>
    <row r="491" spans="1:2" ht="15">
      <c r="A491" s="192"/>
      <c r="B491" s="193"/>
    </row>
    <row r="493" spans="1:2" ht="15">
      <c r="A493" s="188"/>
      <c r="B493" s="189"/>
    </row>
    <row r="495" spans="1:2" ht="15">
      <c r="A495" s="188"/>
      <c r="B495" s="189"/>
    </row>
    <row r="497" spans="1:2" ht="15">
      <c r="A497" s="190"/>
      <c r="B497" s="191"/>
    </row>
    <row r="498" spans="1:2" ht="15">
      <c r="A498" s="192"/>
      <c r="B498" s="193"/>
    </row>
    <row r="500" spans="1:2" ht="15">
      <c r="A500" s="188"/>
      <c r="B500" s="189"/>
    </row>
    <row r="502" spans="1:2" ht="15">
      <c r="A502" s="188"/>
      <c r="B502" s="189"/>
    </row>
    <row r="504" spans="1:2" ht="15">
      <c r="A504" s="190"/>
      <c r="B504" s="191"/>
    </row>
    <row r="505" spans="1:2" ht="15">
      <c r="A505" s="192"/>
      <c r="B505" s="193"/>
    </row>
    <row r="507" spans="1:2" ht="15">
      <c r="A507" s="188"/>
      <c r="B507" s="189"/>
    </row>
    <row r="509" spans="1:2" ht="15">
      <c r="A509" s="188"/>
      <c r="B509" s="189"/>
    </row>
    <row r="511" spans="1:2" ht="15">
      <c r="A511" s="190"/>
      <c r="B511" s="191"/>
    </row>
    <row r="512" spans="1:2" ht="15">
      <c r="A512" s="192"/>
      <c r="B512" s="193"/>
    </row>
    <row r="514" spans="1:2" ht="15">
      <c r="A514" s="188"/>
      <c r="B514" s="189"/>
    </row>
    <row r="516" spans="1:2" ht="15">
      <c r="A516" s="188"/>
      <c r="B516" s="189"/>
    </row>
    <row r="518" spans="1:2" ht="15">
      <c r="A518" s="190"/>
      <c r="B518" s="191"/>
    </row>
    <row r="519" spans="1:2" ht="15">
      <c r="A519" s="192"/>
      <c r="B519" s="193"/>
    </row>
    <row r="521" spans="1:2" ht="15">
      <c r="A521" s="188"/>
      <c r="B521" s="189"/>
    </row>
    <row r="523" spans="1:2" ht="15">
      <c r="A523" s="188"/>
      <c r="B523" s="189"/>
    </row>
    <row r="525" spans="1:2" ht="15">
      <c r="A525" s="190"/>
      <c r="B525" s="191"/>
    </row>
    <row r="526" spans="1:2" ht="15">
      <c r="A526" s="192"/>
      <c r="B526" s="193"/>
    </row>
    <row r="528" spans="1:2" ht="15">
      <c r="A528" s="188"/>
      <c r="B528" s="189"/>
    </row>
    <row r="530" spans="1:2" ht="15">
      <c r="A530" s="188"/>
      <c r="B530" s="189"/>
    </row>
    <row r="532" spans="1:2" ht="15">
      <c r="A532" s="190"/>
      <c r="B532" s="191"/>
    </row>
    <row r="533" spans="1:2" ht="15">
      <c r="A533" s="192"/>
      <c r="B533" s="193"/>
    </row>
    <row r="535" spans="1:2" ht="15">
      <c r="A535" s="188"/>
      <c r="B535" s="189"/>
    </row>
    <row r="537" spans="1:2" ht="15">
      <c r="A537" s="188"/>
      <c r="B537" s="189"/>
    </row>
    <row r="538" spans="1:2" ht="15">
      <c r="A538" s="188"/>
      <c r="B538" s="189"/>
    </row>
    <row r="539" spans="1:2" ht="15">
      <c r="A539" s="197"/>
      <c r="B539" s="195"/>
    </row>
    <row r="540" spans="1:2" ht="15">
      <c r="A540" s="192"/>
      <c r="B540" s="193"/>
    </row>
    <row r="542" spans="1:2" ht="15">
      <c r="A542" s="188"/>
      <c r="B542" s="198"/>
    </row>
    <row r="544" spans="1:2" ht="15">
      <c r="A544" s="188"/>
      <c r="B544" s="198"/>
    </row>
    <row r="546" spans="1:2" ht="15">
      <c r="A546" s="190"/>
      <c r="B546" s="191"/>
    </row>
    <row r="547" spans="1:2" ht="15">
      <c r="A547" s="192"/>
      <c r="B547" s="193"/>
    </row>
    <row r="549" spans="1:2" ht="15">
      <c r="A549" s="188"/>
      <c r="B549" s="189"/>
    </row>
    <row r="551" spans="1:2" ht="15">
      <c r="A551" s="188"/>
      <c r="B551" s="189"/>
    </row>
    <row r="553" spans="1:2" ht="15">
      <c r="A553" s="190"/>
      <c r="B553" s="191"/>
    </row>
    <row r="554" spans="1:2" ht="15">
      <c r="A554" s="192"/>
      <c r="B554" s="193"/>
    </row>
    <row r="556" spans="1:2" ht="15">
      <c r="A556" s="188"/>
      <c r="B556" s="189"/>
    </row>
    <row r="558" spans="1:2" ht="15">
      <c r="A558" s="188"/>
      <c r="B558" s="189"/>
    </row>
    <row r="560" spans="1:2" ht="15">
      <c r="A560" s="190"/>
      <c r="B560" s="191"/>
    </row>
    <row r="561" spans="1:2" ht="15">
      <c r="A561" s="192"/>
      <c r="B561" s="193"/>
    </row>
    <row r="563" spans="1:2" ht="15">
      <c r="A563" s="188"/>
      <c r="B563" s="189"/>
    </row>
    <row r="565" spans="1:2" ht="15">
      <c r="A565" s="188"/>
      <c r="B565" s="189"/>
    </row>
    <row r="567" spans="1:2" ht="15">
      <c r="A567" s="190"/>
      <c r="B567" s="191"/>
    </row>
    <row r="568" spans="1:2" ht="15">
      <c r="A568" s="192"/>
      <c r="B568" s="193"/>
    </row>
    <row r="570" spans="1:2" ht="15">
      <c r="A570" s="188"/>
      <c r="B570" s="189"/>
    </row>
    <row r="572" spans="1:2" ht="15">
      <c r="A572" s="188"/>
      <c r="B572" s="189"/>
    </row>
    <row r="574" spans="1:2" ht="15">
      <c r="A574" s="188"/>
      <c r="B574" s="189"/>
    </row>
    <row r="576" spans="1:2" ht="15">
      <c r="A576" s="188"/>
      <c r="B576" s="189"/>
    </row>
    <row r="579" spans="1:2" ht="15">
      <c r="A579" s="194"/>
      <c r="B579" s="189"/>
    </row>
    <row r="581" spans="1:2" ht="15">
      <c r="A581" s="194"/>
      <c r="B581" s="189"/>
    </row>
    <row r="583" spans="1:2" ht="15">
      <c r="A583" s="194"/>
      <c r="B583" s="191"/>
    </row>
    <row r="584" spans="1:2" ht="15">
      <c r="A584" s="192"/>
      <c r="B584" s="193"/>
    </row>
    <row r="586" spans="1:2" ht="15">
      <c r="A586" s="188"/>
      <c r="B586" s="189"/>
    </row>
    <row r="588" spans="1:2" ht="15">
      <c r="A588" s="194"/>
      <c r="B588" s="191"/>
    </row>
    <row r="589" spans="1:2" ht="15">
      <c r="A589" s="192"/>
      <c r="B589" s="193"/>
    </row>
    <row r="591" spans="1:2" ht="15">
      <c r="A591" s="188"/>
      <c r="B591" s="189"/>
    </row>
    <row r="593" spans="1:2" ht="15">
      <c r="A593" s="188"/>
      <c r="B593" s="189"/>
    </row>
    <row r="595" spans="1:2" ht="15">
      <c r="A595" s="188"/>
      <c r="B595" s="189"/>
    </row>
    <row r="598" spans="1:2" ht="15">
      <c r="A598" s="194"/>
      <c r="B598" s="189"/>
    </row>
    <row r="600" spans="1:2" ht="15">
      <c r="A600" s="199"/>
      <c r="B600" s="198"/>
    </row>
    <row r="602" spans="1:2" ht="15">
      <c r="A602" s="199"/>
      <c r="B602" s="195"/>
    </row>
    <row r="603" spans="1:2" ht="15">
      <c r="A603" s="196"/>
      <c r="B603" s="193"/>
    </row>
    <row r="604" spans="1:2" ht="15">
      <c r="A604" s="192"/>
      <c r="B604" s="193"/>
    </row>
    <row r="605" spans="1:2" ht="15">
      <c r="A605" s="188"/>
      <c r="B605" s="189"/>
    </row>
    <row r="606" spans="1:2" ht="15">
      <c r="A606" s="192"/>
      <c r="B606" s="193"/>
    </row>
    <row r="607" spans="1:2" ht="15">
      <c r="A607" s="199"/>
      <c r="B607" s="195"/>
    </row>
    <row r="608" spans="1:2" ht="15">
      <c r="A608" s="196"/>
      <c r="B608" s="200"/>
    </row>
    <row r="609" spans="1:2" ht="15">
      <c r="A609" s="196"/>
      <c r="B609" s="200"/>
    </row>
    <row r="610" spans="1:2" ht="15">
      <c r="A610" s="188"/>
      <c r="B610" s="189"/>
    </row>
    <row r="612" ht="15">
      <c r="A612" s="196"/>
    </row>
    <row r="613" ht="15">
      <c r="A613" s="197"/>
    </row>
    <row r="614" spans="1:2" ht="15">
      <c r="A614" s="201"/>
      <c r="B614" s="202"/>
    </row>
    <row r="615" ht="15">
      <c r="B615" s="59"/>
    </row>
    <row r="616" spans="1:2" ht="15">
      <c r="A616" s="188"/>
      <c r="B616" s="198"/>
    </row>
    <row r="617" ht="15">
      <c r="A617" s="196"/>
    </row>
    <row r="618" ht="15">
      <c r="A618" s="197"/>
    </row>
    <row r="619" spans="1:2" ht="15">
      <c r="A619" s="139"/>
      <c r="B619" s="59"/>
    </row>
    <row r="620" spans="1:2" ht="15">
      <c r="A620" s="139"/>
      <c r="B620" s="59"/>
    </row>
    <row r="621" spans="1:2" ht="15">
      <c r="A621" s="188"/>
      <c r="B621" s="198"/>
    </row>
    <row r="622" ht="15">
      <c r="A622" s="196"/>
    </row>
    <row r="623" ht="15">
      <c r="A623" s="197"/>
    </row>
    <row r="624" spans="1:2" ht="15">
      <c r="A624" s="139"/>
      <c r="B624" s="59"/>
    </row>
    <row r="625" spans="1:2" ht="15">
      <c r="A625" s="139"/>
      <c r="B625" s="59"/>
    </row>
    <row r="626" spans="1:2" ht="15">
      <c r="A626" s="188"/>
      <c r="B626" s="198"/>
    </row>
    <row r="627" ht="15">
      <c r="A627" s="196"/>
    </row>
    <row r="628" ht="15">
      <c r="A628" s="197"/>
    </row>
    <row r="629" spans="1:2" ht="15">
      <c r="A629" s="139"/>
      <c r="B629" s="59"/>
    </row>
    <row r="630" ht="15">
      <c r="A630" s="197"/>
    </row>
    <row r="631" spans="1:2" ht="15">
      <c r="A631" s="188"/>
      <c r="B631" s="198"/>
    </row>
    <row r="632" ht="15">
      <c r="A632" s="197"/>
    </row>
    <row r="633" ht="15">
      <c r="A633" s="197"/>
    </row>
    <row r="634" spans="1:2" ht="15">
      <c r="A634" s="139"/>
      <c r="B634" s="59"/>
    </row>
    <row r="635" ht="15">
      <c r="A635" s="197"/>
    </row>
    <row r="636" ht="15">
      <c r="A636" s="197"/>
    </row>
    <row r="637" spans="1:2" ht="15">
      <c r="A637" s="139"/>
      <c r="B637" s="59"/>
    </row>
    <row r="638" ht="15">
      <c r="A638" s="197"/>
    </row>
    <row r="639" ht="15">
      <c r="A639" s="197"/>
    </row>
    <row r="640" spans="1:2" ht="15">
      <c r="A640" s="139"/>
      <c r="B640" s="59"/>
    </row>
    <row r="641" spans="1:2" ht="15">
      <c r="A641" s="139"/>
      <c r="B641" s="59"/>
    </row>
    <row r="642" spans="1:2" ht="15">
      <c r="A642" s="139"/>
      <c r="B642" s="59"/>
    </row>
    <row r="643" ht="15">
      <c r="A643" s="197"/>
    </row>
    <row r="644" ht="15">
      <c r="A644" s="197"/>
    </row>
    <row r="645" spans="1:2" ht="15">
      <c r="A645" s="139"/>
      <c r="B645" s="58"/>
    </row>
    <row r="646" ht="15">
      <c r="A646" s="197"/>
    </row>
    <row r="647" ht="15">
      <c r="A647" s="197"/>
    </row>
    <row r="648" spans="1:2" ht="15">
      <c r="A648" s="139"/>
      <c r="B648" s="59"/>
    </row>
    <row r="649" ht="15">
      <c r="A649" s="197"/>
    </row>
    <row r="650" ht="15">
      <c r="A650" s="197"/>
    </row>
    <row r="651" spans="1:2" ht="15">
      <c r="A651" s="139"/>
      <c r="B651" s="59"/>
    </row>
    <row r="652" ht="15">
      <c r="A652" s="197"/>
    </row>
    <row r="653" ht="15">
      <c r="A653" s="197"/>
    </row>
    <row r="654" spans="1:2" ht="15">
      <c r="A654" s="139"/>
      <c r="B654" s="59"/>
    </row>
    <row r="655" ht="15">
      <c r="A655" s="197"/>
    </row>
    <row r="656" ht="15">
      <c r="A656" s="197"/>
    </row>
    <row r="657" spans="1:2" ht="15">
      <c r="A657" s="139"/>
      <c r="B657" s="59"/>
    </row>
    <row r="658" ht="15">
      <c r="A658" s="197"/>
    </row>
    <row r="659" ht="15">
      <c r="A659" s="197"/>
    </row>
    <row r="660" spans="1:2" ht="15">
      <c r="A660" s="139"/>
      <c r="B660" s="59"/>
    </row>
    <row r="661" ht="15">
      <c r="A661" s="197"/>
    </row>
    <row r="662" ht="15">
      <c r="A662" s="197"/>
    </row>
    <row r="663" spans="1:2" ht="15">
      <c r="A663" s="139"/>
      <c r="B663" s="59"/>
    </row>
    <row r="664" ht="15">
      <c r="A664" s="197"/>
    </row>
    <row r="665" ht="15">
      <c r="A665" s="197"/>
    </row>
    <row r="666" spans="1:2" ht="15">
      <c r="A666" s="139"/>
      <c r="B666" s="59"/>
    </row>
    <row r="667" ht="15">
      <c r="A667" s="197"/>
    </row>
    <row r="668" ht="15">
      <c r="A668" s="197"/>
    </row>
    <row r="669" spans="1:2" ht="15">
      <c r="A669" s="139"/>
      <c r="B669" s="59"/>
    </row>
    <row r="670" ht="15">
      <c r="A670" s="197"/>
    </row>
    <row r="671" ht="15">
      <c r="A671" s="197"/>
    </row>
    <row r="672" spans="1:2" ht="15">
      <c r="A672" s="139"/>
      <c r="B672" s="59"/>
    </row>
    <row r="673" ht="15">
      <c r="B673" s="59"/>
    </row>
    <row r="674" ht="15">
      <c r="A674" s="197"/>
    </row>
    <row r="675" spans="1:2" ht="15">
      <c r="A675" s="139"/>
      <c r="B675" s="59"/>
    </row>
    <row r="676" spans="1:2" ht="15">
      <c r="A676" s="139"/>
      <c r="B676" s="59"/>
    </row>
    <row r="677" ht="15">
      <c r="A677" s="197"/>
    </row>
    <row r="678" spans="1:2" ht="15">
      <c r="A678" s="139"/>
      <c r="B678" s="59"/>
    </row>
    <row r="679" spans="1:2" ht="15">
      <c r="A679" s="139"/>
      <c r="B679" s="59"/>
    </row>
    <row r="680" spans="1:2" ht="15">
      <c r="A680" s="188"/>
      <c r="B680" s="198"/>
    </row>
    <row r="681" spans="1:2" ht="15">
      <c r="A681" s="139"/>
      <c r="B681" s="59"/>
    </row>
    <row r="682" ht="15">
      <c r="A682" s="197"/>
    </row>
    <row r="683" spans="1:2" ht="15">
      <c r="A683" s="197"/>
      <c r="B683" s="198"/>
    </row>
    <row r="684" spans="1:2" ht="15">
      <c r="A684" s="197"/>
      <c r="B684" s="198"/>
    </row>
    <row r="685" ht="15">
      <c r="A685" s="197"/>
    </row>
    <row r="686" spans="1:2" ht="15">
      <c r="A686" s="139"/>
      <c r="B686" s="59"/>
    </row>
    <row r="687" spans="1:2" ht="15">
      <c r="A687" s="197"/>
      <c r="B687" s="198"/>
    </row>
    <row r="688" ht="15">
      <c r="A688" s="197"/>
    </row>
    <row r="689" spans="1:2" ht="15">
      <c r="A689" s="139"/>
      <c r="B689" s="59"/>
    </row>
    <row r="690" spans="1:2" ht="15">
      <c r="A690" s="197"/>
      <c r="B690" s="198"/>
    </row>
    <row r="691" ht="15">
      <c r="A691" s="197"/>
    </row>
    <row r="692" spans="1:2" ht="15">
      <c r="A692" s="139"/>
      <c r="B692" s="59"/>
    </row>
    <row r="693" spans="1:2" ht="15">
      <c r="A693" s="197"/>
      <c r="B693" s="198"/>
    </row>
    <row r="694" ht="15">
      <c r="A694" s="197"/>
    </row>
    <row r="695" spans="1:2" ht="15">
      <c r="A695" s="139"/>
      <c r="B695" s="59"/>
    </row>
    <row r="696" ht="15">
      <c r="A696" s="197"/>
    </row>
    <row r="697" ht="15">
      <c r="A697" s="197"/>
    </row>
    <row r="698" spans="1:2" ht="15">
      <c r="A698" s="139"/>
      <c r="B698" s="59"/>
    </row>
    <row r="699" ht="15">
      <c r="A699" s="197"/>
    </row>
    <row r="700" ht="15">
      <c r="A700" s="197"/>
    </row>
    <row r="701" spans="1:2" ht="15">
      <c r="A701" s="139"/>
      <c r="B701" s="59"/>
    </row>
    <row r="702" ht="15">
      <c r="A702" s="197"/>
    </row>
    <row r="703" spans="1:2" ht="15">
      <c r="A703" s="197"/>
      <c r="B703" s="203"/>
    </row>
    <row r="704" spans="1:2" ht="15">
      <c r="A704" s="139"/>
      <c r="B704" s="59"/>
    </row>
    <row r="705" spans="1:2" ht="15">
      <c r="A705" s="139"/>
      <c r="B705" s="59"/>
    </row>
    <row r="706" spans="1:2" ht="15">
      <c r="A706" s="139"/>
      <c r="B706" s="59"/>
    </row>
    <row r="707" ht="15">
      <c r="A707" s="197"/>
    </row>
    <row r="708" ht="15">
      <c r="A708" s="197"/>
    </row>
    <row r="709" spans="1:2" ht="15">
      <c r="A709" s="139"/>
      <c r="B709" s="59"/>
    </row>
    <row r="710" ht="15">
      <c r="A710" s="197"/>
    </row>
    <row r="711" ht="15">
      <c r="A711" s="197"/>
    </row>
    <row r="712" spans="1:2" ht="15">
      <c r="A712" s="139"/>
      <c r="B712" s="59"/>
    </row>
    <row r="713" spans="1:2" ht="15">
      <c r="A713" s="139"/>
      <c r="B713" s="59"/>
    </row>
    <row r="714" spans="1:2" ht="15">
      <c r="A714" s="139"/>
      <c r="B714" s="59"/>
    </row>
    <row r="715" spans="1:2" ht="15">
      <c r="A715" s="139"/>
      <c r="B715" s="59"/>
    </row>
    <row r="716" spans="1:2" ht="15">
      <c r="A716" s="139"/>
      <c r="B716" s="59"/>
    </row>
    <row r="717" spans="1:2" ht="15">
      <c r="A717" s="139"/>
      <c r="B717" s="59"/>
    </row>
    <row r="718" ht="15">
      <c r="A718" s="197"/>
    </row>
    <row r="719" spans="1:2" ht="15">
      <c r="A719" s="197"/>
      <c r="B719" s="59"/>
    </row>
    <row r="720" spans="1:2" ht="15">
      <c r="A720" s="204"/>
      <c r="B720" s="59"/>
    </row>
    <row r="721" spans="1:2" ht="15">
      <c r="A721" s="139"/>
      <c r="B721" s="59"/>
    </row>
    <row r="722" spans="1:2" ht="15">
      <c r="A722" s="139"/>
      <c r="B722" s="59"/>
    </row>
    <row r="723" spans="1:2" ht="15">
      <c r="A723" s="139"/>
      <c r="B723" s="59"/>
    </row>
    <row r="724" spans="1:2" ht="15">
      <c r="A724" s="139"/>
      <c r="B724" s="59"/>
    </row>
    <row r="725" spans="1:2" ht="15">
      <c r="A725" s="139"/>
      <c r="B725" s="59"/>
    </row>
    <row r="726" ht="15">
      <c r="A726" s="197"/>
    </row>
    <row r="727" ht="15">
      <c r="A727" s="197"/>
    </row>
    <row r="728" spans="1:2" ht="15">
      <c r="A728" s="139"/>
      <c r="B728" s="59"/>
    </row>
    <row r="729" ht="15">
      <c r="B729" s="59"/>
    </row>
    <row r="730" spans="1:2" ht="15">
      <c r="A730" s="197"/>
      <c r="B730" s="59"/>
    </row>
    <row r="731" spans="1:2" ht="15">
      <c r="A731" s="139"/>
      <c r="B731" s="59"/>
    </row>
    <row r="732" spans="1:2" ht="15">
      <c r="A732" s="139"/>
      <c r="B732" s="59"/>
    </row>
    <row r="733" spans="1:2" ht="15">
      <c r="A733" s="197"/>
      <c r="B733" s="59"/>
    </row>
    <row r="734" spans="1:2" ht="15">
      <c r="A734" s="139"/>
      <c r="B734" s="59"/>
    </row>
    <row r="735" ht="15">
      <c r="B735" s="59"/>
    </row>
    <row r="736" spans="1:2" ht="15">
      <c r="A736" s="190"/>
      <c r="B736" s="198"/>
    </row>
    <row r="737" ht="15">
      <c r="B737" s="59"/>
    </row>
    <row r="738" spans="1:2" ht="15">
      <c r="A738" s="197"/>
      <c r="B738" s="198"/>
    </row>
    <row r="739" ht="15">
      <c r="A739" s="197"/>
    </row>
    <row r="740" ht="15">
      <c r="A740" s="197"/>
    </row>
    <row r="741" spans="1:2" ht="15">
      <c r="A741" s="139"/>
      <c r="B741" s="59"/>
    </row>
    <row r="742" spans="1:2" ht="15">
      <c r="A742" s="139"/>
      <c r="B742" s="59"/>
    </row>
    <row r="743" ht="15">
      <c r="A743" s="197"/>
    </row>
    <row r="744" ht="15">
      <c r="A744" s="197"/>
    </row>
    <row r="745" spans="1:2" ht="15">
      <c r="A745" s="139"/>
      <c r="B745" s="59"/>
    </row>
    <row r="746" spans="1:2" ht="15">
      <c r="A746" s="139"/>
      <c r="B746" s="59"/>
    </row>
    <row r="747" spans="1:2" ht="15">
      <c r="A747" s="139"/>
      <c r="B747" s="59"/>
    </row>
    <row r="748" spans="1:2" ht="15">
      <c r="A748" s="139"/>
      <c r="B748" s="59"/>
    </row>
    <row r="749" spans="1:2" ht="15">
      <c r="A749" s="139"/>
      <c r="B749" s="59"/>
    </row>
    <row r="750" ht="15">
      <c r="A750" s="197"/>
    </row>
    <row r="751" ht="15">
      <c r="A751" s="197"/>
    </row>
    <row r="752" spans="1:2" ht="15">
      <c r="A752" s="139"/>
      <c r="B752" s="59"/>
    </row>
    <row r="753" spans="1:2" ht="15">
      <c r="A753" s="139"/>
      <c r="B753" s="59"/>
    </row>
    <row r="754" spans="1:2" ht="15">
      <c r="A754" s="139"/>
      <c r="B754" s="59"/>
    </row>
    <row r="755" spans="1:2" ht="15">
      <c r="A755" s="139"/>
      <c r="B755" s="59"/>
    </row>
    <row r="756" spans="1:2" ht="15">
      <c r="A756" s="139"/>
      <c r="B756" s="59"/>
    </row>
    <row r="757" spans="1:2" ht="15">
      <c r="A757" s="188"/>
      <c r="B757" s="198"/>
    </row>
    <row r="758" spans="1:2" ht="15">
      <c r="A758" s="139"/>
      <c r="B758" s="59"/>
    </row>
    <row r="759" spans="1:2" ht="15">
      <c r="A759" s="197"/>
      <c r="B759" s="198"/>
    </row>
    <row r="760" ht="15">
      <c r="A760" s="197"/>
    </row>
    <row r="761" ht="15">
      <c r="A761" s="197"/>
    </row>
    <row r="762" spans="1:2" ht="15">
      <c r="A762" s="139"/>
      <c r="B762" s="59"/>
    </row>
    <row r="763" spans="1:2" ht="15">
      <c r="A763" s="139"/>
      <c r="B763" s="59"/>
    </row>
    <row r="764" ht="15">
      <c r="A764" s="197"/>
    </row>
    <row r="765" spans="1:2" ht="15">
      <c r="A765" s="139"/>
      <c r="B765" s="59"/>
    </row>
    <row r="766" ht="15">
      <c r="A766" s="197"/>
    </row>
    <row r="767" ht="15">
      <c r="A767" s="197"/>
    </row>
    <row r="768" spans="1:2" ht="15">
      <c r="A768" s="139"/>
      <c r="B768" s="59"/>
    </row>
    <row r="769" spans="1:2" ht="15">
      <c r="A769" s="139"/>
      <c r="B769" s="59"/>
    </row>
    <row r="770" ht="15">
      <c r="A770" s="197"/>
    </row>
    <row r="771" ht="15">
      <c r="A771" s="197"/>
    </row>
    <row r="772" spans="1:2" ht="15">
      <c r="A772" s="139"/>
      <c r="B772" s="59"/>
    </row>
    <row r="773" ht="15">
      <c r="A773" s="196"/>
    </row>
    <row r="775" spans="1:2" ht="15">
      <c r="A775" s="188"/>
      <c r="B775" s="198"/>
    </row>
    <row r="777" spans="1:2" ht="15">
      <c r="A777" s="188"/>
      <c r="B777" s="189"/>
    </row>
    <row r="780" spans="1:2" ht="15">
      <c r="A780" s="194"/>
      <c r="B780" s="189"/>
    </row>
    <row r="782" spans="1:2" ht="15">
      <c r="A782" s="194"/>
      <c r="B782" s="189"/>
    </row>
    <row r="784" spans="1:2" ht="15">
      <c r="A784" s="190"/>
      <c r="B784" s="191"/>
    </row>
    <row r="785" spans="1:2" ht="15">
      <c r="A785" s="192"/>
      <c r="B785" s="193"/>
    </row>
    <row r="787" spans="1:2" ht="15">
      <c r="A787" s="188"/>
      <c r="B787" s="189"/>
    </row>
    <row r="789" spans="1:2" ht="15">
      <c r="A789" s="188"/>
      <c r="B789" s="189"/>
    </row>
    <row r="791" spans="1:2" ht="15">
      <c r="A791" s="190"/>
      <c r="B791" s="191"/>
    </row>
    <row r="792" spans="1:2" ht="15">
      <c r="A792" s="192"/>
      <c r="B792" s="193"/>
    </row>
    <row r="794" spans="1:2" ht="15">
      <c r="A794" s="188"/>
      <c r="B794" s="189"/>
    </row>
    <row r="796" spans="1:2" ht="15">
      <c r="A796" s="188"/>
      <c r="B796" s="189"/>
    </row>
    <row r="798" spans="1:2" ht="15">
      <c r="A798" s="190"/>
      <c r="B798" s="191"/>
    </row>
    <row r="799" spans="1:2" ht="15">
      <c r="A799" s="192"/>
      <c r="B799" s="193"/>
    </row>
    <row r="801" spans="1:2" ht="15">
      <c r="A801" s="188"/>
      <c r="B801" s="189"/>
    </row>
    <row r="803" spans="1:2" ht="15">
      <c r="A803" s="188"/>
      <c r="B803" s="189"/>
    </row>
    <row r="805" spans="1:2" ht="15">
      <c r="A805" s="190"/>
      <c r="B805" s="191"/>
    </row>
    <row r="806" spans="1:2" ht="15">
      <c r="A806" s="192"/>
      <c r="B806" s="193"/>
    </row>
    <row r="807" spans="1:2" ht="15">
      <c r="A807" s="192"/>
      <c r="B807" s="193"/>
    </row>
    <row r="808" spans="1:2" ht="15">
      <c r="A808" s="192"/>
      <c r="B808" s="193"/>
    </row>
    <row r="809" spans="1:2" ht="15">
      <c r="A809" s="192"/>
      <c r="B809" s="193"/>
    </row>
    <row r="810" spans="1:2" ht="15">
      <c r="A810" s="192"/>
      <c r="B810" s="193"/>
    </row>
    <row r="812" spans="1:2" ht="15">
      <c r="A812" s="188"/>
      <c r="B812" s="189"/>
    </row>
    <row r="814" spans="1:2" ht="15">
      <c r="A814" s="188"/>
      <c r="B814" s="189"/>
    </row>
    <row r="816" spans="1:2" ht="15">
      <c r="A816" s="190"/>
      <c r="B816" s="191"/>
    </row>
    <row r="817" spans="1:2" ht="15">
      <c r="A817" s="192"/>
      <c r="B817" s="193"/>
    </row>
    <row r="818" spans="1:2" ht="15">
      <c r="A818" s="192"/>
      <c r="B818" s="193"/>
    </row>
    <row r="820" spans="1:2" ht="15">
      <c r="A820" s="188"/>
      <c r="B820" s="189"/>
    </row>
    <row r="822" spans="1:2" ht="15">
      <c r="A822" s="188"/>
      <c r="B822" s="189"/>
    </row>
    <row r="824" spans="1:2" ht="15">
      <c r="A824" s="190"/>
      <c r="B824" s="191"/>
    </row>
    <row r="825" spans="1:2" ht="15">
      <c r="A825" s="192"/>
      <c r="B825" s="193"/>
    </row>
    <row r="826" spans="1:2" ht="15">
      <c r="A826" s="192"/>
      <c r="B826" s="193"/>
    </row>
    <row r="828" spans="1:2" ht="15">
      <c r="A828" s="188"/>
      <c r="B828" s="189"/>
    </row>
    <row r="830" spans="1:2" ht="15">
      <c r="A830" s="188"/>
      <c r="B830" s="189"/>
    </row>
    <row r="832" spans="1:2" ht="15">
      <c r="A832" s="190"/>
      <c r="B832" s="191"/>
    </row>
    <row r="833" spans="1:2" ht="15">
      <c r="A833" s="192"/>
      <c r="B833" s="193"/>
    </row>
    <row r="834" spans="1:2" ht="15">
      <c r="A834" s="192"/>
      <c r="B834" s="193"/>
    </row>
    <row r="835" spans="1:2" ht="15">
      <c r="A835" s="192"/>
      <c r="B835" s="193"/>
    </row>
    <row r="836" spans="1:2" ht="15">
      <c r="A836" s="192"/>
      <c r="B836" s="193"/>
    </row>
    <row r="837" spans="1:2" ht="15">
      <c r="A837" s="192"/>
      <c r="B837" s="193"/>
    </row>
    <row r="838" spans="1:2" ht="15">
      <c r="A838" s="192"/>
      <c r="B838" s="193"/>
    </row>
    <row r="839" spans="1:2" ht="15">
      <c r="A839" s="192"/>
      <c r="B839" s="193"/>
    </row>
    <row r="840" spans="1:2" ht="15">
      <c r="A840" s="192"/>
      <c r="B840" s="193"/>
    </row>
    <row r="841" spans="1:2" ht="15">
      <c r="A841" s="192"/>
      <c r="B841" s="193"/>
    </row>
    <row r="842" spans="1:2" ht="15">
      <c r="A842" s="192"/>
      <c r="B842" s="193"/>
    </row>
    <row r="844" spans="1:2" ht="15">
      <c r="A844" s="188"/>
      <c r="B844" s="189"/>
    </row>
    <row r="846" spans="1:2" ht="15">
      <c r="A846" s="188"/>
      <c r="B846" s="189"/>
    </row>
    <row r="848" spans="1:2" ht="15">
      <c r="A848" s="190"/>
      <c r="B848" s="191"/>
    </row>
    <row r="849" spans="1:2" ht="15">
      <c r="A849" s="192"/>
      <c r="B849" s="193"/>
    </row>
    <row r="850" spans="1:2" ht="15">
      <c r="A850" s="192"/>
      <c r="B850" s="193"/>
    </row>
    <row r="851" spans="1:2" ht="15">
      <c r="A851" s="192"/>
      <c r="B851" s="193"/>
    </row>
    <row r="852" spans="1:2" ht="15">
      <c r="A852" s="192"/>
      <c r="B852" s="193"/>
    </row>
    <row r="853" spans="1:2" ht="15">
      <c r="A853" s="192"/>
      <c r="B853" s="193"/>
    </row>
    <row r="854" spans="1:2" ht="15">
      <c r="A854" s="192"/>
      <c r="B854" s="193"/>
    </row>
    <row r="856" spans="1:2" ht="15">
      <c r="A856" s="188"/>
      <c r="B856" s="189"/>
    </row>
    <row r="858" spans="1:2" ht="15">
      <c r="A858" s="188"/>
      <c r="B858" s="189"/>
    </row>
    <row r="860" spans="1:2" ht="15">
      <c r="A860" s="190"/>
      <c r="B860" s="191"/>
    </row>
    <row r="861" spans="1:2" ht="15">
      <c r="A861" s="192"/>
      <c r="B861" s="193"/>
    </row>
    <row r="862" spans="1:2" ht="15">
      <c r="A862" s="192"/>
      <c r="B862" s="193"/>
    </row>
    <row r="863" spans="1:2" ht="15">
      <c r="A863" s="192"/>
      <c r="B863" s="193"/>
    </row>
    <row r="866" spans="1:2" ht="15">
      <c r="A866" s="188"/>
      <c r="B866" s="189"/>
    </row>
    <row r="868" spans="1:2" ht="15">
      <c r="A868" s="188"/>
      <c r="B868" s="189"/>
    </row>
    <row r="870" spans="1:2" ht="15">
      <c r="A870" s="190"/>
      <c r="B870" s="191"/>
    </row>
    <row r="871" spans="1:2" ht="15">
      <c r="A871" s="192"/>
      <c r="B871" s="193"/>
    </row>
    <row r="873" spans="1:2" ht="15">
      <c r="A873" s="188"/>
      <c r="B873" s="189"/>
    </row>
    <row r="875" spans="1:2" ht="15">
      <c r="A875" s="188"/>
      <c r="B875" s="189"/>
    </row>
    <row r="877" spans="1:2" ht="15">
      <c r="A877" s="190"/>
      <c r="B877" s="191"/>
    </row>
    <row r="878" spans="1:2" ht="15">
      <c r="A878" s="192"/>
      <c r="B878" s="193"/>
    </row>
    <row r="879" spans="1:2" ht="15">
      <c r="A879" s="192"/>
      <c r="B879" s="193"/>
    </row>
    <row r="881" spans="1:2" ht="15">
      <c r="A881" s="188"/>
      <c r="B881" s="189"/>
    </row>
    <row r="883" spans="1:2" ht="15">
      <c r="A883" s="188"/>
      <c r="B883" s="189"/>
    </row>
    <row r="885" spans="1:2" ht="15">
      <c r="A885" s="190"/>
      <c r="B885" s="191"/>
    </row>
    <row r="886" spans="1:2" ht="15">
      <c r="A886" s="192"/>
      <c r="B886" s="193"/>
    </row>
    <row r="887" spans="1:2" ht="15">
      <c r="A887" s="192"/>
      <c r="B887" s="193"/>
    </row>
    <row r="888" spans="1:2" ht="15">
      <c r="A888" s="192"/>
      <c r="B888" s="193"/>
    </row>
    <row r="889" spans="1:2" ht="15">
      <c r="A889" s="192"/>
      <c r="B889" s="193"/>
    </row>
    <row r="890" spans="1:2" ht="15">
      <c r="A890" s="192"/>
      <c r="B890" s="193"/>
    </row>
    <row r="891" spans="1:2" ht="15">
      <c r="A891" s="192"/>
      <c r="B891" s="193"/>
    </row>
    <row r="892" spans="1:2" ht="15">
      <c r="A892" s="192"/>
      <c r="B892" s="193"/>
    </row>
    <row r="893" spans="1:2" ht="15">
      <c r="A893" s="192"/>
      <c r="B893" s="193"/>
    </row>
    <row r="894" spans="1:2" ht="15">
      <c r="A894" s="192"/>
      <c r="B894" s="193"/>
    </row>
    <row r="895" spans="1:2" ht="15">
      <c r="A895" s="192"/>
      <c r="B895" s="193"/>
    </row>
    <row r="896" spans="1:2" ht="15">
      <c r="A896" s="192"/>
      <c r="B896" s="193"/>
    </row>
    <row r="899" spans="1:2" ht="15">
      <c r="A899" s="188"/>
      <c r="B899" s="189"/>
    </row>
    <row r="901" spans="1:2" ht="15">
      <c r="A901" s="188"/>
      <c r="B901" s="189"/>
    </row>
  </sheetData>
  <sheetProtection/>
  <mergeCells count="1">
    <mergeCell ref="A1:G1"/>
  </mergeCells>
  <printOptions horizontalCentered="1"/>
  <pageMargins left="0.1968503937007874" right="0.1968503937007874" top="0.4330708661417323" bottom="0.3937007874015748" header="0.31496062992125984" footer="0.1968503937007874"/>
  <pageSetup firstPageNumber="5" useFirstPageNumber="1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2016-03-22T13:20:24Z</cp:lastPrinted>
  <dcterms:created xsi:type="dcterms:W3CDTF">2001-11-29T15:00:47Z</dcterms:created>
  <dcterms:modified xsi:type="dcterms:W3CDTF">2016-03-22T14:02:03Z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 CERP-Prijedlog financijskog plana za 2016.-2018..xls</vt:lpwstr>
  </property>
</Properties>
</file>