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7485" windowHeight="4140"/>
  </bookViews>
  <sheets>
    <sheet name="bilanca" sheetId="5" r:id="rId1"/>
    <sheet name="prihodi" sheetId="4" r:id="rId2"/>
    <sheet name="rashodi-opći dio" sheetId="12" r:id="rId3"/>
    <sheet name="račun financiranja" sheetId="13" r:id="rId4"/>
    <sheet name="posebni dio" sheetId="1" r:id="rId5"/>
  </sheets>
  <definedNames>
    <definedName name="_xlnm._FilterDatabase" localSheetId="4" hidden="1">'posebni dio'!$A$1:$A$1329</definedName>
    <definedName name="_xlnm.Print_Titles" localSheetId="4">'posebni dio'!$2:$2</definedName>
    <definedName name="_xlnm.Print_Titles" localSheetId="3">'račun financiranja'!$2:$2</definedName>
    <definedName name="_xlnm.Print_Titles" localSheetId="2">'rashodi-opći dio'!$2:$2</definedName>
    <definedName name="_xlnm.Print_Area" localSheetId="0">bilanca!$A$3:$J$27</definedName>
    <definedName name="_xlnm.Print_Area" localSheetId="4">'posebni dio'!$A$1:$G$690</definedName>
    <definedName name="_xlnm.Print_Area" localSheetId="1">prihodi!$A$1:$J$42</definedName>
    <definedName name="_xlnm.Print_Area" localSheetId="3">'račun financiranja'!$A$1:$J$23</definedName>
    <definedName name="_xlnm.Print_Area" localSheetId="2">'rashodi-opći dio'!$A$1:$J$90</definedName>
  </definedNames>
  <calcPr calcId="145621"/>
</workbook>
</file>

<file path=xl/calcChain.xml><?xml version="1.0" encoding="utf-8"?>
<calcChain xmlns="http://schemas.openxmlformats.org/spreadsheetml/2006/main">
  <c r="G689" i="1" l="1"/>
  <c r="G688" i="1" s="1"/>
  <c r="F689" i="1"/>
  <c r="F688" i="1" s="1"/>
  <c r="E689" i="1"/>
  <c r="D689" i="1"/>
  <c r="D688" i="1" s="1"/>
  <c r="C689" i="1"/>
  <c r="C688" i="1" s="1"/>
  <c r="G686" i="1"/>
  <c r="F686" i="1"/>
  <c r="E686" i="1"/>
  <c r="D686" i="1"/>
  <c r="C686" i="1"/>
  <c r="C685" i="1" s="1"/>
  <c r="D685" i="1"/>
  <c r="G682" i="1"/>
  <c r="F682" i="1"/>
  <c r="E682" i="1"/>
  <c r="D682" i="1"/>
  <c r="C682" i="1"/>
  <c r="G680" i="1"/>
  <c r="F680" i="1"/>
  <c r="E680" i="1"/>
  <c r="D680" i="1"/>
  <c r="C680" i="1"/>
  <c r="C679" i="1" s="1"/>
  <c r="C678" i="1" s="1"/>
  <c r="C677" i="1" s="1"/>
  <c r="C675" i="1" s="1"/>
  <c r="D679" i="1"/>
  <c r="G671" i="1"/>
  <c r="F671" i="1"/>
  <c r="E671" i="1"/>
  <c r="D671" i="1"/>
  <c r="C671" i="1"/>
  <c r="G666" i="1"/>
  <c r="G665" i="1" s="1"/>
  <c r="F666" i="1"/>
  <c r="E666" i="1"/>
  <c r="E665" i="1"/>
  <c r="D666" i="1"/>
  <c r="D665" i="1" s="1"/>
  <c r="C666" i="1"/>
  <c r="G660" i="1"/>
  <c r="G659" i="1"/>
  <c r="F660" i="1"/>
  <c r="E660" i="1"/>
  <c r="E659" i="1" s="1"/>
  <c r="D660" i="1"/>
  <c r="D659" i="1" s="1"/>
  <c r="C660" i="1"/>
  <c r="C659" i="1" s="1"/>
  <c r="G657" i="1"/>
  <c r="G656" i="1" s="1"/>
  <c r="F657" i="1"/>
  <c r="F656" i="1"/>
  <c r="E657" i="1"/>
  <c r="D657" i="1"/>
  <c r="C657" i="1"/>
  <c r="C656" i="1" s="1"/>
  <c r="D656" i="1"/>
  <c r="G654" i="1"/>
  <c r="F654" i="1"/>
  <c r="E654" i="1"/>
  <c r="D654" i="1"/>
  <c r="C654" i="1"/>
  <c r="G652" i="1"/>
  <c r="F652" i="1"/>
  <c r="E652" i="1"/>
  <c r="E651" i="1" s="1"/>
  <c r="D652" i="1"/>
  <c r="C652" i="1"/>
  <c r="G646" i="1"/>
  <c r="F646" i="1"/>
  <c r="F645" i="1" s="1"/>
  <c r="E646" i="1"/>
  <c r="D646" i="1"/>
  <c r="D645" i="1" s="1"/>
  <c r="C646" i="1"/>
  <c r="C645" i="1" s="1"/>
  <c r="G642" i="1"/>
  <c r="G641" i="1"/>
  <c r="F642" i="1"/>
  <c r="F641" i="1" s="1"/>
  <c r="E642" i="1"/>
  <c r="E641" i="1"/>
  <c r="D642" i="1"/>
  <c r="D641" i="1" s="1"/>
  <c r="C642" i="1"/>
  <c r="C641" i="1" s="1"/>
  <c r="G639" i="1"/>
  <c r="G638" i="1" s="1"/>
  <c r="F639" i="1"/>
  <c r="F638" i="1" s="1"/>
  <c r="E639" i="1"/>
  <c r="E638" i="1" s="1"/>
  <c r="D639" i="1"/>
  <c r="D638" i="1" s="1"/>
  <c r="C639" i="1"/>
  <c r="C638" i="1"/>
  <c r="C637" i="1" s="1"/>
  <c r="C636" i="1" s="1"/>
  <c r="G633" i="1"/>
  <c r="G632" i="1" s="1"/>
  <c r="G631" i="1" s="1"/>
  <c r="G630" i="1" s="1"/>
  <c r="F633" i="1"/>
  <c r="F632" i="1" s="1"/>
  <c r="F631" i="1" s="1"/>
  <c r="F630" i="1" s="1"/>
  <c r="E633" i="1"/>
  <c r="E632" i="1"/>
  <c r="E631" i="1" s="1"/>
  <c r="E630" i="1" s="1"/>
  <c r="D633" i="1"/>
  <c r="C633" i="1"/>
  <c r="D632" i="1"/>
  <c r="C632" i="1"/>
  <c r="C631" i="1" s="1"/>
  <c r="C630" i="1" s="1"/>
  <c r="G627" i="1"/>
  <c r="F627" i="1"/>
  <c r="F626" i="1"/>
  <c r="E627" i="1"/>
  <c r="D627" i="1"/>
  <c r="C627" i="1"/>
  <c r="C626" i="1" s="1"/>
  <c r="D626" i="1"/>
  <c r="G624" i="1"/>
  <c r="G623" i="1" s="1"/>
  <c r="F624" i="1"/>
  <c r="F623" i="1"/>
  <c r="E624" i="1"/>
  <c r="E623" i="1" s="1"/>
  <c r="D624" i="1"/>
  <c r="C624" i="1"/>
  <c r="C623" i="1" s="1"/>
  <c r="G618" i="1"/>
  <c r="G617" i="1" s="1"/>
  <c r="G616" i="1" s="1"/>
  <c r="G615" i="1" s="1"/>
  <c r="F618" i="1"/>
  <c r="E618" i="1"/>
  <c r="E617" i="1" s="1"/>
  <c r="D618" i="1"/>
  <c r="D617" i="1" s="1"/>
  <c r="D616" i="1" s="1"/>
  <c r="C618" i="1"/>
  <c r="C617" i="1" s="1"/>
  <c r="C616" i="1" s="1"/>
  <c r="C615" i="1" s="1"/>
  <c r="G611" i="1"/>
  <c r="G610" i="1" s="1"/>
  <c r="F611" i="1"/>
  <c r="E611" i="1"/>
  <c r="E610" i="1"/>
  <c r="D611" i="1"/>
  <c r="C611" i="1"/>
  <c r="C610" i="1" s="1"/>
  <c r="C609" i="1" s="1"/>
  <c r="C608" i="1" s="1"/>
  <c r="G605" i="1"/>
  <c r="G604" i="1" s="1"/>
  <c r="G603" i="1" s="1"/>
  <c r="F605" i="1"/>
  <c r="F604" i="1" s="1"/>
  <c r="F603" i="1" s="1"/>
  <c r="E605" i="1"/>
  <c r="E604" i="1" s="1"/>
  <c r="D605" i="1"/>
  <c r="D604" i="1" s="1"/>
  <c r="C605" i="1"/>
  <c r="C604" i="1" s="1"/>
  <c r="C603" i="1" s="1"/>
  <c r="C602" i="1" s="1"/>
  <c r="D603" i="1"/>
  <c r="D602" i="1" s="1"/>
  <c r="G599" i="1"/>
  <c r="G598" i="1" s="1"/>
  <c r="G597" i="1" s="1"/>
  <c r="G596" i="1" s="1"/>
  <c r="F599" i="1"/>
  <c r="F598" i="1" s="1"/>
  <c r="F597" i="1"/>
  <c r="E599" i="1"/>
  <c r="D599" i="1"/>
  <c r="C599" i="1"/>
  <c r="C598" i="1" s="1"/>
  <c r="C597" i="1" s="1"/>
  <c r="C596" i="1" s="1"/>
  <c r="D598" i="1"/>
  <c r="D597" i="1" s="1"/>
  <c r="D596" i="1" s="1"/>
  <c r="G592" i="1"/>
  <c r="F592" i="1"/>
  <c r="E592" i="1"/>
  <c r="D592" i="1"/>
  <c r="C592" i="1"/>
  <c r="G590" i="1"/>
  <c r="F590" i="1"/>
  <c r="F589" i="1" s="1"/>
  <c r="E590" i="1"/>
  <c r="D590" i="1"/>
  <c r="C590" i="1"/>
  <c r="G587" i="1"/>
  <c r="G586" i="1"/>
  <c r="F587" i="1"/>
  <c r="E587" i="1"/>
  <c r="E586" i="1" s="1"/>
  <c r="D587" i="1"/>
  <c r="D586" i="1" s="1"/>
  <c r="C587" i="1"/>
  <c r="C586" i="1" s="1"/>
  <c r="G584" i="1"/>
  <c r="F584" i="1"/>
  <c r="E584" i="1"/>
  <c r="D584" i="1"/>
  <c r="C584" i="1"/>
  <c r="G582" i="1"/>
  <c r="F582" i="1"/>
  <c r="E582" i="1"/>
  <c r="D582" i="1"/>
  <c r="C582" i="1"/>
  <c r="D581" i="1"/>
  <c r="G576" i="1"/>
  <c r="F576" i="1"/>
  <c r="E576" i="1"/>
  <c r="D576" i="1"/>
  <c r="C576" i="1"/>
  <c r="G574" i="1"/>
  <c r="G573" i="1"/>
  <c r="F574" i="1"/>
  <c r="E574" i="1"/>
  <c r="D574" i="1"/>
  <c r="C574" i="1"/>
  <c r="G570" i="1"/>
  <c r="F570" i="1"/>
  <c r="F569" i="1" s="1"/>
  <c r="E570" i="1"/>
  <c r="D570" i="1"/>
  <c r="C570" i="1"/>
  <c r="C569" i="1" s="1"/>
  <c r="G566" i="1"/>
  <c r="F566" i="1"/>
  <c r="E566" i="1"/>
  <c r="D566" i="1"/>
  <c r="C566" i="1"/>
  <c r="G564" i="1"/>
  <c r="F564" i="1"/>
  <c r="E564" i="1"/>
  <c r="E563" i="1" s="1"/>
  <c r="D564" i="1"/>
  <c r="C564" i="1"/>
  <c r="C563" i="1" s="1"/>
  <c r="G561" i="1"/>
  <c r="G560" i="1" s="1"/>
  <c r="F561" i="1"/>
  <c r="F560" i="1"/>
  <c r="E561" i="1"/>
  <c r="E560" i="1" s="1"/>
  <c r="D561" i="1"/>
  <c r="D560" i="1" s="1"/>
  <c r="C561" i="1"/>
  <c r="C560" i="1" s="1"/>
  <c r="G555" i="1"/>
  <c r="G554" i="1"/>
  <c r="G553" i="1" s="1"/>
  <c r="F555" i="1"/>
  <c r="F554" i="1" s="1"/>
  <c r="F553" i="1" s="1"/>
  <c r="E555" i="1"/>
  <c r="E554" i="1" s="1"/>
  <c r="E553" i="1" s="1"/>
  <c r="D555" i="1"/>
  <c r="D554" i="1" s="1"/>
  <c r="D553" i="1" s="1"/>
  <c r="C555" i="1"/>
  <c r="C554" i="1" s="1"/>
  <c r="C553" i="1" s="1"/>
  <c r="G551" i="1"/>
  <c r="F551" i="1"/>
  <c r="F550" i="1" s="1"/>
  <c r="E551" i="1"/>
  <c r="D551" i="1"/>
  <c r="D550" i="1" s="1"/>
  <c r="C551" i="1"/>
  <c r="C550" i="1" s="1"/>
  <c r="G548" i="1"/>
  <c r="G547" i="1"/>
  <c r="F548" i="1"/>
  <c r="F547" i="1" s="1"/>
  <c r="E548" i="1"/>
  <c r="E547" i="1" s="1"/>
  <c r="D548" i="1"/>
  <c r="C548" i="1"/>
  <c r="C547" i="1" s="1"/>
  <c r="G544" i="1"/>
  <c r="F544" i="1"/>
  <c r="E544" i="1"/>
  <c r="D544" i="1"/>
  <c r="C544" i="1"/>
  <c r="G542" i="1"/>
  <c r="F542" i="1"/>
  <c r="E542" i="1"/>
  <c r="D542" i="1"/>
  <c r="C542" i="1"/>
  <c r="G536" i="1"/>
  <c r="F536" i="1"/>
  <c r="F535" i="1" s="1"/>
  <c r="E536" i="1"/>
  <c r="D536" i="1"/>
  <c r="D535" i="1" s="1"/>
  <c r="D534" i="1" s="1"/>
  <c r="C536" i="1"/>
  <c r="C535" i="1" s="1"/>
  <c r="C534" i="1" s="1"/>
  <c r="G531" i="1"/>
  <c r="F531" i="1"/>
  <c r="E531" i="1"/>
  <c r="D531" i="1"/>
  <c r="C531" i="1"/>
  <c r="G529" i="1"/>
  <c r="F529" i="1"/>
  <c r="E529" i="1"/>
  <c r="E528" i="1"/>
  <c r="D529" i="1"/>
  <c r="C529" i="1"/>
  <c r="D528" i="1"/>
  <c r="C528" i="1"/>
  <c r="G525" i="1"/>
  <c r="F525" i="1"/>
  <c r="G524" i="1"/>
  <c r="F524" i="1"/>
  <c r="E525" i="1"/>
  <c r="D525" i="1"/>
  <c r="C525" i="1"/>
  <c r="C524" i="1" s="1"/>
  <c r="E524" i="1"/>
  <c r="D524" i="1"/>
  <c r="G521" i="1"/>
  <c r="F521" i="1"/>
  <c r="E521" i="1"/>
  <c r="D521" i="1"/>
  <c r="C521" i="1"/>
  <c r="G519" i="1"/>
  <c r="F519" i="1"/>
  <c r="E519" i="1"/>
  <c r="D519" i="1"/>
  <c r="D518" i="1" s="1"/>
  <c r="C519" i="1"/>
  <c r="C518" i="1" s="1"/>
  <c r="G513" i="1"/>
  <c r="G512" i="1" s="1"/>
  <c r="G511" i="1" s="1"/>
  <c r="F513" i="1"/>
  <c r="E513" i="1"/>
  <c r="E512" i="1"/>
  <c r="D513" i="1"/>
  <c r="C513" i="1"/>
  <c r="D512" i="1"/>
  <c r="C512" i="1"/>
  <c r="C511" i="1" s="1"/>
  <c r="G508" i="1"/>
  <c r="G507" i="1" s="1"/>
  <c r="F508" i="1"/>
  <c r="F507" i="1" s="1"/>
  <c r="E508" i="1"/>
  <c r="E507" i="1" s="1"/>
  <c r="D508" i="1"/>
  <c r="C508" i="1"/>
  <c r="C507" i="1" s="1"/>
  <c r="G505" i="1"/>
  <c r="G504" i="1" s="1"/>
  <c r="F505" i="1"/>
  <c r="E505" i="1"/>
  <c r="E504" i="1" s="1"/>
  <c r="D505" i="1"/>
  <c r="C505" i="1"/>
  <c r="C504" i="1"/>
  <c r="G501" i="1"/>
  <c r="F501" i="1"/>
  <c r="E501" i="1"/>
  <c r="D501" i="1"/>
  <c r="C501" i="1"/>
  <c r="G499" i="1"/>
  <c r="F499" i="1"/>
  <c r="E499" i="1"/>
  <c r="E498" i="1" s="1"/>
  <c r="D499" i="1"/>
  <c r="C499" i="1"/>
  <c r="C498" i="1"/>
  <c r="G493" i="1"/>
  <c r="F493" i="1"/>
  <c r="E493" i="1"/>
  <c r="D493" i="1"/>
  <c r="C493" i="1"/>
  <c r="G490" i="1"/>
  <c r="F490" i="1"/>
  <c r="E490" i="1"/>
  <c r="D490" i="1"/>
  <c r="C490" i="1"/>
  <c r="G488" i="1"/>
  <c r="F488" i="1"/>
  <c r="F487" i="1"/>
  <c r="E488" i="1"/>
  <c r="D488" i="1"/>
  <c r="C488" i="1"/>
  <c r="G484" i="1"/>
  <c r="G483" i="1" s="1"/>
  <c r="F484" i="1"/>
  <c r="F483" i="1"/>
  <c r="E484" i="1"/>
  <c r="E483" i="1" s="1"/>
  <c r="D484" i="1"/>
  <c r="C484" i="1"/>
  <c r="D483" i="1"/>
  <c r="C483" i="1"/>
  <c r="G480" i="1"/>
  <c r="F480" i="1"/>
  <c r="E480" i="1"/>
  <c r="D480" i="1"/>
  <c r="C480" i="1"/>
  <c r="G478" i="1"/>
  <c r="F478" i="1"/>
  <c r="F477" i="1" s="1"/>
  <c r="E478" i="1"/>
  <c r="D478" i="1"/>
  <c r="C478" i="1"/>
  <c r="G472" i="1"/>
  <c r="F472" i="1"/>
  <c r="F471" i="1" s="1"/>
  <c r="E472" i="1"/>
  <c r="E471" i="1" s="1"/>
  <c r="E470" i="1" s="1"/>
  <c r="D472" i="1"/>
  <c r="D471" i="1" s="1"/>
  <c r="D470" i="1" s="1"/>
  <c r="C472" i="1"/>
  <c r="C471" i="1" s="1"/>
  <c r="C470" i="1" s="1"/>
  <c r="G468" i="1"/>
  <c r="F468" i="1"/>
  <c r="E468" i="1"/>
  <c r="D468" i="1"/>
  <c r="C468" i="1"/>
  <c r="G466" i="1"/>
  <c r="F466" i="1"/>
  <c r="E466" i="1"/>
  <c r="E465" i="1"/>
  <c r="D466" i="1"/>
  <c r="D465" i="1" s="1"/>
  <c r="C466" i="1"/>
  <c r="C465" i="1" s="1"/>
  <c r="E462" i="1"/>
  <c r="E461" i="1"/>
  <c r="G462" i="1"/>
  <c r="G461" i="1" s="1"/>
  <c r="F462" i="1"/>
  <c r="D462" i="1"/>
  <c r="C462" i="1"/>
  <c r="C461" i="1" s="1"/>
  <c r="G458" i="1"/>
  <c r="F458" i="1"/>
  <c r="E458" i="1"/>
  <c r="D458" i="1"/>
  <c r="C458" i="1"/>
  <c r="C455" i="1" s="1"/>
  <c r="G456" i="1"/>
  <c r="F456" i="1"/>
  <c r="E456" i="1"/>
  <c r="D456" i="1"/>
  <c r="C456" i="1"/>
  <c r="G448" i="1"/>
  <c r="G447" i="1"/>
  <c r="G446" i="1" s="1"/>
  <c r="F448" i="1"/>
  <c r="F447" i="1" s="1"/>
  <c r="F446" i="1" s="1"/>
  <c r="E448" i="1"/>
  <c r="E447" i="1" s="1"/>
  <c r="E446" i="1" s="1"/>
  <c r="E445" i="1" s="1"/>
  <c r="D448" i="1"/>
  <c r="D447" i="1" s="1"/>
  <c r="D446" i="1" s="1"/>
  <c r="D445" i="1" s="1"/>
  <c r="C448" i="1"/>
  <c r="C447" i="1" s="1"/>
  <c r="C446" i="1" s="1"/>
  <c r="C445" i="1" s="1"/>
  <c r="G442" i="1"/>
  <c r="F442" i="1"/>
  <c r="E442" i="1"/>
  <c r="D442" i="1"/>
  <c r="C442" i="1"/>
  <c r="C439" i="1" s="1"/>
  <c r="C438" i="1" s="1"/>
  <c r="G440" i="1"/>
  <c r="F440" i="1"/>
  <c r="E440" i="1"/>
  <c r="D440" i="1"/>
  <c r="D439" i="1" s="1"/>
  <c r="D438" i="1" s="1"/>
  <c r="C440" i="1"/>
  <c r="G436" i="1"/>
  <c r="F436" i="1"/>
  <c r="F435" i="1" s="1"/>
  <c r="E436" i="1"/>
  <c r="D436" i="1"/>
  <c r="D435" i="1" s="1"/>
  <c r="C436" i="1"/>
  <c r="C435" i="1" s="1"/>
  <c r="G432" i="1"/>
  <c r="F432" i="1"/>
  <c r="F431" i="1" s="1"/>
  <c r="E432" i="1"/>
  <c r="E431" i="1"/>
  <c r="D432" i="1"/>
  <c r="D431" i="1" s="1"/>
  <c r="C432" i="1"/>
  <c r="C431" i="1"/>
  <c r="G429" i="1"/>
  <c r="F429" i="1"/>
  <c r="E429" i="1"/>
  <c r="D429" i="1"/>
  <c r="D426" i="1" s="1"/>
  <c r="D425" i="1" s="1"/>
  <c r="C429" i="1"/>
  <c r="G427" i="1"/>
  <c r="F427" i="1"/>
  <c r="F426" i="1"/>
  <c r="F425" i="1"/>
  <c r="E427" i="1"/>
  <c r="E426" i="1" s="1"/>
  <c r="D427" i="1"/>
  <c r="C427" i="1"/>
  <c r="C426" i="1"/>
  <c r="G421" i="1"/>
  <c r="F421" i="1"/>
  <c r="E421" i="1"/>
  <c r="D421" i="1"/>
  <c r="C421" i="1"/>
  <c r="G419" i="1"/>
  <c r="G418" i="1" s="1"/>
  <c r="G417" i="1" s="1"/>
  <c r="G416" i="1" s="1"/>
  <c r="F419" i="1"/>
  <c r="F418" i="1"/>
  <c r="E419" i="1"/>
  <c r="D419" i="1"/>
  <c r="C419" i="1"/>
  <c r="C418" i="1" s="1"/>
  <c r="C417" i="1" s="1"/>
  <c r="C416" i="1" s="1"/>
  <c r="G413" i="1"/>
  <c r="G412" i="1" s="1"/>
  <c r="F413" i="1"/>
  <c r="F412" i="1" s="1"/>
  <c r="E413" i="1"/>
  <c r="E412" i="1"/>
  <c r="E411" i="1" s="1"/>
  <c r="D413" i="1"/>
  <c r="C413" i="1"/>
  <c r="C412" i="1" s="1"/>
  <c r="C411" i="1" s="1"/>
  <c r="C410" i="1" s="1"/>
  <c r="D412" i="1"/>
  <c r="D411" i="1" s="1"/>
  <c r="D410" i="1"/>
  <c r="G407" i="1"/>
  <c r="G406" i="1" s="1"/>
  <c r="G405" i="1" s="1"/>
  <c r="F407" i="1"/>
  <c r="F406" i="1" s="1"/>
  <c r="F405" i="1" s="1"/>
  <c r="E407" i="1"/>
  <c r="D407" i="1"/>
  <c r="D406" i="1" s="1"/>
  <c r="D405" i="1" s="1"/>
  <c r="D404" i="1" s="1"/>
  <c r="C407" i="1"/>
  <c r="C406" i="1" s="1"/>
  <c r="C405" i="1" s="1"/>
  <c r="C404" i="1" s="1"/>
  <c r="G401" i="1"/>
  <c r="G400" i="1"/>
  <c r="F401" i="1"/>
  <c r="F400" i="1" s="1"/>
  <c r="F399" i="1" s="1"/>
  <c r="E401" i="1"/>
  <c r="E400" i="1" s="1"/>
  <c r="E399" i="1" s="1"/>
  <c r="D401" i="1"/>
  <c r="D400" i="1" s="1"/>
  <c r="D399" i="1" s="1"/>
  <c r="C401" i="1"/>
  <c r="C400" i="1" s="1"/>
  <c r="C399" i="1" s="1"/>
  <c r="G397" i="1"/>
  <c r="G396" i="1" s="1"/>
  <c r="F397" i="1"/>
  <c r="F396" i="1" s="1"/>
  <c r="E397" i="1"/>
  <c r="D397" i="1"/>
  <c r="D396" i="1" s="1"/>
  <c r="C397" i="1"/>
  <c r="C396" i="1" s="1"/>
  <c r="G394" i="1"/>
  <c r="G393" i="1" s="1"/>
  <c r="F394" i="1"/>
  <c r="F393" i="1" s="1"/>
  <c r="F392" i="1" s="1"/>
  <c r="E394" i="1"/>
  <c r="D394" i="1"/>
  <c r="C394" i="1"/>
  <c r="C393" i="1"/>
  <c r="G388" i="1"/>
  <c r="G387" i="1" s="1"/>
  <c r="G386" i="1"/>
  <c r="G385" i="1" s="1"/>
  <c r="F388" i="1"/>
  <c r="F387" i="1" s="1"/>
  <c r="F386" i="1" s="1"/>
  <c r="F385" i="1" s="1"/>
  <c r="E388" i="1"/>
  <c r="E387" i="1" s="1"/>
  <c r="E386" i="1"/>
  <c r="E385" i="1" s="1"/>
  <c r="D388" i="1"/>
  <c r="D387" i="1" s="1"/>
  <c r="C388" i="1"/>
  <c r="C387" i="1"/>
  <c r="C386" i="1" s="1"/>
  <c r="C385" i="1" s="1"/>
  <c r="G381" i="1"/>
  <c r="G380" i="1" s="1"/>
  <c r="F381" i="1"/>
  <c r="E381" i="1"/>
  <c r="E380" i="1"/>
  <c r="D381" i="1"/>
  <c r="C381" i="1"/>
  <c r="C380" i="1" s="1"/>
  <c r="C379" i="1"/>
  <c r="C378" i="1" s="1"/>
  <c r="G375" i="1"/>
  <c r="F375" i="1"/>
  <c r="E375" i="1"/>
  <c r="D375" i="1"/>
  <c r="C375" i="1"/>
  <c r="C372" i="1" s="1"/>
  <c r="C371" i="1" s="1"/>
  <c r="C370" i="1" s="1"/>
  <c r="G373" i="1"/>
  <c r="F373" i="1"/>
  <c r="E373" i="1"/>
  <c r="D373" i="1"/>
  <c r="C373" i="1"/>
  <c r="G367" i="1"/>
  <c r="G366" i="1" s="1"/>
  <c r="F367" i="1"/>
  <c r="F366" i="1" s="1"/>
  <c r="E367" i="1"/>
  <c r="D367" i="1"/>
  <c r="D366" i="1" s="1"/>
  <c r="C367" i="1"/>
  <c r="C366" i="1" s="1"/>
  <c r="G364" i="1"/>
  <c r="G363" i="1" s="1"/>
  <c r="G362" i="1" s="1"/>
  <c r="F364" i="1"/>
  <c r="F363" i="1" s="1"/>
  <c r="E364" i="1"/>
  <c r="E363" i="1" s="1"/>
  <c r="D364" i="1"/>
  <c r="D363" i="1" s="1"/>
  <c r="C364" i="1"/>
  <c r="C363" i="1" s="1"/>
  <c r="C362" i="1" s="1"/>
  <c r="C361" i="1" s="1"/>
  <c r="G358" i="1"/>
  <c r="G357" i="1" s="1"/>
  <c r="F358" i="1"/>
  <c r="F357" i="1"/>
  <c r="E358" i="1"/>
  <c r="D358" i="1"/>
  <c r="C358" i="1"/>
  <c r="C357" i="1" s="1"/>
  <c r="D357" i="1"/>
  <c r="G355" i="1"/>
  <c r="G354" i="1"/>
  <c r="G353" i="1" s="1"/>
  <c r="F355" i="1"/>
  <c r="F354" i="1"/>
  <c r="F353" i="1" s="1"/>
  <c r="E355" i="1"/>
  <c r="E354" i="1"/>
  <c r="D355" i="1"/>
  <c r="D354" i="1" s="1"/>
  <c r="D353" i="1" s="1"/>
  <c r="D352" i="1" s="1"/>
  <c r="C355" i="1"/>
  <c r="C354" i="1" s="1"/>
  <c r="G349" i="1"/>
  <c r="G348" i="1" s="1"/>
  <c r="F349" i="1"/>
  <c r="F348" i="1" s="1"/>
  <c r="E349" i="1"/>
  <c r="E348" i="1" s="1"/>
  <c r="D349" i="1"/>
  <c r="D348" i="1" s="1"/>
  <c r="C349" i="1"/>
  <c r="C348" i="1" s="1"/>
  <c r="G346" i="1"/>
  <c r="G345" i="1"/>
  <c r="F346" i="1"/>
  <c r="F345" i="1"/>
  <c r="E346" i="1"/>
  <c r="E345" i="1"/>
  <c r="D346" i="1"/>
  <c r="D345" i="1" s="1"/>
  <c r="C346" i="1"/>
  <c r="C345" i="1"/>
  <c r="G343" i="1"/>
  <c r="G342" i="1"/>
  <c r="F343" i="1"/>
  <c r="F342" i="1"/>
  <c r="E343" i="1"/>
  <c r="E342" i="1"/>
  <c r="E341" i="1" s="1"/>
  <c r="E340" i="1" s="1"/>
  <c r="D343" i="1"/>
  <c r="D342" i="1" s="1"/>
  <c r="D341" i="1" s="1"/>
  <c r="C343" i="1"/>
  <c r="C342" i="1" s="1"/>
  <c r="C341" i="1" s="1"/>
  <c r="C340" i="1" s="1"/>
  <c r="G337" i="1"/>
  <c r="G336" i="1"/>
  <c r="F337" i="1"/>
  <c r="E337" i="1"/>
  <c r="E336" i="1" s="1"/>
  <c r="D337" i="1"/>
  <c r="D336" i="1" s="1"/>
  <c r="C337" i="1"/>
  <c r="C336" i="1"/>
  <c r="G334" i="1"/>
  <c r="F334" i="1"/>
  <c r="E334" i="1"/>
  <c r="D334" i="1"/>
  <c r="C334" i="1"/>
  <c r="G332" i="1"/>
  <c r="G331" i="1" s="1"/>
  <c r="F332" i="1"/>
  <c r="F331" i="1"/>
  <c r="E332" i="1"/>
  <c r="D332" i="1"/>
  <c r="C332" i="1"/>
  <c r="C331" i="1"/>
  <c r="C330" i="1" s="1"/>
  <c r="C329" i="1" s="1"/>
  <c r="G326" i="1"/>
  <c r="G325" i="1"/>
  <c r="G324" i="1" s="1"/>
  <c r="F326" i="1"/>
  <c r="F325" i="1" s="1"/>
  <c r="F324" i="1" s="1"/>
  <c r="E326" i="1"/>
  <c r="E325" i="1" s="1"/>
  <c r="E324" i="1" s="1"/>
  <c r="D326" i="1"/>
  <c r="C326" i="1"/>
  <c r="C325" i="1" s="1"/>
  <c r="D325" i="1"/>
  <c r="C324" i="1"/>
  <c r="G322" i="1"/>
  <c r="G321" i="1" s="1"/>
  <c r="G320" i="1"/>
  <c r="F322" i="1"/>
  <c r="F321" i="1" s="1"/>
  <c r="F320" i="1" s="1"/>
  <c r="F319" i="1" s="1"/>
  <c r="E322" i="1"/>
  <c r="E321" i="1" s="1"/>
  <c r="E320" i="1" s="1"/>
  <c r="D322" i="1"/>
  <c r="C322" i="1"/>
  <c r="C321" i="1"/>
  <c r="C320" i="1" s="1"/>
  <c r="C319" i="1"/>
  <c r="G316" i="1"/>
  <c r="F316" i="1"/>
  <c r="E316" i="1"/>
  <c r="D316" i="1"/>
  <c r="C316" i="1"/>
  <c r="G314" i="1"/>
  <c r="G313" i="1" s="1"/>
  <c r="G312" i="1" s="1"/>
  <c r="F314" i="1"/>
  <c r="F313" i="1"/>
  <c r="E314" i="1"/>
  <c r="D314" i="1"/>
  <c r="C314" i="1"/>
  <c r="C313" i="1"/>
  <c r="C312" i="1" s="1"/>
  <c r="G310" i="1"/>
  <c r="G309" i="1" s="1"/>
  <c r="F310" i="1"/>
  <c r="F309" i="1" s="1"/>
  <c r="E310" i="1"/>
  <c r="D310" i="1"/>
  <c r="D309" i="1" s="1"/>
  <c r="C310" i="1"/>
  <c r="C309" i="1"/>
  <c r="G307" i="1"/>
  <c r="G306" i="1" s="1"/>
  <c r="F307" i="1"/>
  <c r="F306" i="1" s="1"/>
  <c r="E307" i="1"/>
  <c r="D307" i="1"/>
  <c r="D306" i="1" s="1"/>
  <c r="C307" i="1"/>
  <c r="C306" i="1" s="1"/>
  <c r="G301" i="1"/>
  <c r="F301" i="1"/>
  <c r="E301" i="1"/>
  <c r="D301" i="1"/>
  <c r="C301" i="1"/>
  <c r="G299" i="1"/>
  <c r="F299" i="1"/>
  <c r="E299" i="1"/>
  <c r="D299" i="1"/>
  <c r="C299" i="1"/>
  <c r="C298" i="1" s="1"/>
  <c r="C297" i="1" s="1"/>
  <c r="G295" i="1"/>
  <c r="G294" i="1" s="1"/>
  <c r="F295" i="1"/>
  <c r="E295" i="1"/>
  <c r="E294" i="1" s="1"/>
  <c r="D295" i="1"/>
  <c r="D294" i="1" s="1"/>
  <c r="C295" i="1"/>
  <c r="C294" i="1" s="1"/>
  <c r="G292" i="1"/>
  <c r="G291" i="1" s="1"/>
  <c r="F292" i="1"/>
  <c r="E292" i="1"/>
  <c r="E291" i="1" s="1"/>
  <c r="D292" i="1"/>
  <c r="C292" i="1"/>
  <c r="D291" i="1"/>
  <c r="C291" i="1"/>
  <c r="G286" i="1"/>
  <c r="G285" i="1"/>
  <c r="F286" i="1"/>
  <c r="F285" i="1"/>
  <c r="E286" i="1"/>
  <c r="E285" i="1"/>
  <c r="D286" i="1"/>
  <c r="D285" i="1" s="1"/>
  <c r="C286" i="1"/>
  <c r="C285" i="1" s="1"/>
  <c r="G283" i="1"/>
  <c r="G282" i="1" s="1"/>
  <c r="F283" i="1"/>
  <c r="F282" i="1"/>
  <c r="E283" i="1"/>
  <c r="E282" i="1" s="1"/>
  <c r="D283" i="1"/>
  <c r="C283" i="1"/>
  <c r="C282" i="1" s="1"/>
  <c r="D282" i="1"/>
  <c r="D281" i="1" s="1"/>
  <c r="G277" i="1"/>
  <c r="F277" i="1"/>
  <c r="E277" i="1"/>
  <c r="D277" i="1"/>
  <c r="C277" i="1"/>
  <c r="G275" i="1"/>
  <c r="F275" i="1"/>
  <c r="F274" i="1"/>
  <c r="E275" i="1"/>
  <c r="D275" i="1"/>
  <c r="C275" i="1"/>
  <c r="D274" i="1"/>
  <c r="G271" i="1"/>
  <c r="G270" i="1" s="1"/>
  <c r="F271" i="1"/>
  <c r="F270" i="1" s="1"/>
  <c r="E271" i="1"/>
  <c r="D271" i="1"/>
  <c r="D270" i="1" s="1"/>
  <c r="C271" i="1"/>
  <c r="C270" i="1"/>
  <c r="G268" i="1"/>
  <c r="F268" i="1"/>
  <c r="F265" i="1" s="1"/>
  <c r="E268" i="1"/>
  <c r="D268" i="1"/>
  <c r="C268" i="1"/>
  <c r="C265" i="1" s="1"/>
  <c r="G266" i="1"/>
  <c r="F266" i="1"/>
  <c r="E266" i="1"/>
  <c r="E265" i="1"/>
  <c r="D266" i="1"/>
  <c r="C266" i="1"/>
  <c r="G262" i="1"/>
  <c r="F262" i="1"/>
  <c r="F261" i="1" s="1"/>
  <c r="E262" i="1"/>
  <c r="D262" i="1"/>
  <c r="C262" i="1"/>
  <c r="C261" i="1" s="1"/>
  <c r="D261" i="1"/>
  <c r="G256" i="1"/>
  <c r="G255" i="1" s="1"/>
  <c r="F256" i="1"/>
  <c r="F255" i="1" s="1"/>
  <c r="E256" i="1"/>
  <c r="E255" i="1"/>
  <c r="D256" i="1"/>
  <c r="D255" i="1" s="1"/>
  <c r="C256" i="1"/>
  <c r="C255" i="1" s="1"/>
  <c r="G252" i="1"/>
  <c r="G251" i="1" s="1"/>
  <c r="F252" i="1"/>
  <c r="F251" i="1" s="1"/>
  <c r="E252" i="1"/>
  <c r="E251" i="1"/>
  <c r="D252" i="1"/>
  <c r="D251" i="1" s="1"/>
  <c r="C252" i="1"/>
  <c r="G248" i="1"/>
  <c r="G247" i="1"/>
  <c r="F248" i="1"/>
  <c r="F247" i="1"/>
  <c r="E248" i="1"/>
  <c r="E247" i="1"/>
  <c r="D248" i="1"/>
  <c r="C248" i="1"/>
  <c r="C247" i="1" s="1"/>
  <c r="G242" i="1"/>
  <c r="G241" i="1"/>
  <c r="F242" i="1"/>
  <c r="F241" i="1" s="1"/>
  <c r="E242" i="1"/>
  <c r="E241" i="1" s="1"/>
  <c r="D242" i="1"/>
  <c r="C242" i="1"/>
  <c r="D241" i="1"/>
  <c r="C241" i="1"/>
  <c r="G238" i="1"/>
  <c r="G237" i="1" s="1"/>
  <c r="F238" i="1"/>
  <c r="F237" i="1"/>
  <c r="F236" i="1" s="1"/>
  <c r="E238" i="1"/>
  <c r="E237" i="1" s="1"/>
  <c r="D238" i="1"/>
  <c r="C238" i="1"/>
  <c r="C237" i="1" s="1"/>
  <c r="C236" i="1" s="1"/>
  <c r="C235" i="1" s="1"/>
  <c r="D237" i="1"/>
  <c r="D236" i="1" s="1"/>
  <c r="G232" i="1"/>
  <c r="G231" i="1" s="1"/>
  <c r="G230" i="1"/>
  <c r="F232" i="1"/>
  <c r="F231" i="1" s="1"/>
  <c r="F230" i="1" s="1"/>
  <c r="E232" i="1"/>
  <c r="D232" i="1"/>
  <c r="D231" i="1" s="1"/>
  <c r="D230" i="1" s="1"/>
  <c r="C232" i="1"/>
  <c r="C231" i="1" s="1"/>
  <c r="C230" i="1"/>
  <c r="G228" i="1"/>
  <c r="G227" i="1" s="1"/>
  <c r="F228" i="1"/>
  <c r="F227" i="1"/>
  <c r="F226" i="1" s="1"/>
  <c r="F225" i="1"/>
  <c r="E228" i="1"/>
  <c r="E227" i="1" s="1"/>
  <c r="E226" i="1" s="1"/>
  <c r="D228" i="1"/>
  <c r="C228" i="1"/>
  <c r="C227" i="1" s="1"/>
  <c r="C226" i="1" s="1"/>
  <c r="D227" i="1"/>
  <c r="D226" i="1" s="1"/>
  <c r="D225" i="1" s="1"/>
  <c r="G221" i="1"/>
  <c r="G220" i="1"/>
  <c r="F221" i="1"/>
  <c r="F220" i="1"/>
  <c r="E221" i="1"/>
  <c r="D221" i="1"/>
  <c r="D220" i="1" s="1"/>
  <c r="C221" i="1"/>
  <c r="C220" i="1" s="1"/>
  <c r="E220" i="1"/>
  <c r="G218" i="1"/>
  <c r="G217" i="1"/>
  <c r="F218" i="1"/>
  <c r="F217" i="1"/>
  <c r="E218" i="1"/>
  <c r="E217" i="1"/>
  <c r="D218" i="1"/>
  <c r="C218" i="1"/>
  <c r="C217" i="1" s="1"/>
  <c r="D217" i="1"/>
  <c r="G215" i="1"/>
  <c r="F215" i="1"/>
  <c r="E215" i="1"/>
  <c r="D215" i="1"/>
  <c r="C215" i="1"/>
  <c r="G213" i="1"/>
  <c r="F213" i="1"/>
  <c r="E213" i="1"/>
  <c r="E212" i="1" s="1"/>
  <c r="D213" i="1"/>
  <c r="D212" i="1" s="1"/>
  <c r="D211" i="1" s="1"/>
  <c r="C213" i="1"/>
  <c r="G207" i="1"/>
  <c r="G206" i="1" s="1"/>
  <c r="F207" i="1"/>
  <c r="F206" i="1" s="1"/>
  <c r="F199" i="1" s="1"/>
  <c r="E207" i="1"/>
  <c r="E206" i="1" s="1"/>
  <c r="D207" i="1"/>
  <c r="C207" i="1"/>
  <c r="C206" i="1" s="1"/>
  <c r="D206" i="1"/>
  <c r="G204" i="1"/>
  <c r="F204" i="1"/>
  <c r="E204" i="1"/>
  <c r="D204" i="1"/>
  <c r="D200" i="1" s="1"/>
  <c r="C204" i="1"/>
  <c r="C200" i="1" s="1"/>
  <c r="G201" i="1"/>
  <c r="F201" i="1"/>
  <c r="E201" i="1"/>
  <c r="E200" i="1" s="1"/>
  <c r="D201" i="1"/>
  <c r="C201" i="1"/>
  <c r="F200" i="1"/>
  <c r="G195" i="1"/>
  <c r="F195" i="1"/>
  <c r="F194" i="1"/>
  <c r="F193" i="1" s="1"/>
  <c r="E195" i="1"/>
  <c r="D195" i="1"/>
  <c r="D194" i="1" s="1"/>
  <c r="D193" i="1" s="1"/>
  <c r="C195" i="1"/>
  <c r="C194" i="1"/>
  <c r="C193" i="1" s="1"/>
  <c r="G190" i="1"/>
  <c r="G189" i="1"/>
  <c r="F190" i="1"/>
  <c r="F189" i="1" s="1"/>
  <c r="E190" i="1"/>
  <c r="E189" i="1" s="1"/>
  <c r="D190" i="1"/>
  <c r="D189" i="1" s="1"/>
  <c r="C190" i="1"/>
  <c r="G187" i="1"/>
  <c r="G186" i="1" s="1"/>
  <c r="F187" i="1"/>
  <c r="F186" i="1" s="1"/>
  <c r="E187" i="1"/>
  <c r="E186" i="1" s="1"/>
  <c r="E185" i="1" s="1"/>
  <c r="D187" i="1"/>
  <c r="C187" i="1"/>
  <c r="C186" i="1" s="1"/>
  <c r="D186" i="1"/>
  <c r="D185" i="1" s="1"/>
  <c r="G181" i="1"/>
  <c r="G180" i="1"/>
  <c r="G179" i="1"/>
  <c r="F181" i="1"/>
  <c r="F180" i="1" s="1"/>
  <c r="F179" i="1"/>
  <c r="E181" i="1"/>
  <c r="E180" i="1"/>
  <c r="E179" i="1" s="1"/>
  <c r="D181" i="1"/>
  <c r="D180" i="1" s="1"/>
  <c r="D179" i="1" s="1"/>
  <c r="C181" i="1"/>
  <c r="C180" i="1" s="1"/>
  <c r="C179" i="1" s="1"/>
  <c r="G177" i="1"/>
  <c r="G176" i="1"/>
  <c r="F177" i="1"/>
  <c r="F176" i="1" s="1"/>
  <c r="E177" i="1"/>
  <c r="E176" i="1"/>
  <c r="D177" i="1"/>
  <c r="C177" i="1"/>
  <c r="C176" i="1"/>
  <c r="G174" i="1"/>
  <c r="G173" i="1" s="1"/>
  <c r="F174" i="1"/>
  <c r="F173" i="1" s="1"/>
  <c r="F169" i="1" s="1"/>
  <c r="E174" i="1"/>
  <c r="E173" i="1" s="1"/>
  <c r="D174" i="1"/>
  <c r="C174" i="1"/>
  <c r="C173" i="1" s="1"/>
  <c r="G171" i="1"/>
  <c r="G170" i="1" s="1"/>
  <c r="F171" i="1"/>
  <c r="F170" i="1"/>
  <c r="E171" i="1"/>
  <c r="E170" i="1" s="1"/>
  <c r="E169" i="1" s="1"/>
  <c r="E168" i="1" s="1"/>
  <c r="D171" i="1"/>
  <c r="D170" i="1" s="1"/>
  <c r="C171" i="1"/>
  <c r="C170" i="1"/>
  <c r="G165" i="1"/>
  <c r="G164" i="1" s="1"/>
  <c r="G163" i="1" s="1"/>
  <c r="F165" i="1"/>
  <c r="F164" i="1" s="1"/>
  <c r="F163" i="1"/>
  <c r="E165" i="1"/>
  <c r="E164" i="1" s="1"/>
  <c r="E163" i="1" s="1"/>
  <c r="D165" i="1"/>
  <c r="D164" i="1" s="1"/>
  <c r="D163" i="1" s="1"/>
  <c r="C165" i="1"/>
  <c r="C164" i="1" s="1"/>
  <c r="C163" i="1" s="1"/>
  <c r="G160" i="1"/>
  <c r="F160" i="1"/>
  <c r="F159" i="1"/>
  <c r="E160" i="1"/>
  <c r="E159" i="1" s="1"/>
  <c r="D160" i="1"/>
  <c r="D159" i="1" s="1"/>
  <c r="C160" i="1"/>
  <c r="C159" i="1" s="1"/>
  <c r="G157" i="1"/>
  <c r="G156" i="1"/>
  <c r="F157" i="1"/>
  <c r="F156" i="1" s="1"/>
  <c r="E157" i="1"/>
  <c r="E156" i="1"/>
  <c r="E155" i="1" s="1"/>
  <c r="E154" i="1" s="1"/>
  <c r="D157" i="1"/>
  <c r="D156" i="1" s="1"/>
  <c r="C157" i="1"/>
  <c r="C156" i="1" s="1"/>
  <c r="C155" i="1"/>
  <c r="C154" i="1" s="1"/>
  <c r="G151" i="1"/>
  <c r="G150" i="1" s="1"/>
  <c r="F151" i="1"/>
  <c r="F150" i="1" s="1"/>
  <c r="E151" i="1"/>
  <c r="E150" i="1" s="1"/>
  <c r="D151" i="1"/>
  <c r="D150" i="1" s="1"/>
  <c r="C151" i="1"/>
  <c r="C150" i="1" s="1"/>
  <c r="G147" i="1"/>
  <c r="F147" i="1"/>
  <c r="E147" i="1"/>
  <c r="E146" i="1" s="1"/>
  <c r="D147" i="1"/>
  <c r="D146" i="1" s="1"/>
  <c r="C147" i="1"/>
  <c r="G146" i="1"/>
  <c r="F146" i="1"/>
  <c r="C146" i="1"/>
  <c r="G144" i="1"/>
  <c r="F144" i="1"/>
  <c r="E144" i="1"/>
  <c r="D144" i="1"/>
  <c r="C144" i="1"/>
  <c r="G142" i="1"/>
  <c r="G141" i="1" s="1"/>
  <c r="G140" i="1" s="1"/>
  <c r="F142" i="1"/>
  <c r="F141" i="1" s="1"/>
  <c r="E142" i="1"/>
  <c r="E141" i="1" s="1"/>
  <c r="D142" i="1"/>
  <c r="D141" i="1" s="1"/>
  <c r="C142" i="1"/>
  <c r="C141" i="1" s="1"/>
  <c r="C140" i="1" s="1"/>
  <c r="C139" i="1" s="1"/>
  <c r="G136" i="1"/>
  <c r="G135" i="1" s="1"/>
  <c r="G134" i="1" s="1"/>
  <c r="G133" i="1" s="1"/>
  <c r="F136" i="1"/>
  <c r="F135" i="1" s="1"/>
  <c r="F134" i="1" s="1"/>
  <c r="F133" i="1" s="1"/>
  <c r="E136" i="1"/>
  <c r="E135" i="1"/>
  <c r="E134" i="1" s="1"/>
  <c r="E133" i="1" s="1"/>
  <c r="D136" i="1"/>
  <c r="D135" i="1" s="1"/>
  <c r="D134" i="1" s="1"/>
  <c r="D133" i="1" s="1"/>
  <c r="C136" i="1"/>
  <c r="C135" i="1" s="1"/>
  <c r="C134" i="1" s="1"/>
  <c r="C133" i="1" s="1"/>
  <c r="G130" i="1"/>
  <c r="G129" i="1"/>
  <c r="F130" i="1"/>
  <c r="F129" i="1"/>
  <c r="E130" i="1"/>
  <c r="E129" i="1"/>
  <c r="D130" i="1"/>
  <c r="C130" i="1"/>
  <c r="D129" i="1"/>
  <c r="C129" i="1"/>
  <c r="G127" i="1"/>
  <c r="G126" i="1"/>
  <c r="G125" i="1" s="1"/>
  <c r="G124" i="1" s="1"/>
  <c r="F127" i="1"/>
  <c r="F126" i="1" s="1"/>
  <c r="F125" i="1" s="1"/>
  <c r="E127" i="1"/>
  <c r="E126" i="1"/>
  <c r="E125" i="1" s="1"/>
  <c r="D127" i="1"/>
  <c r="C127" i="1"/>
  <c r="C126" i="1" s="1"/>
  <c r="C125" i="1" s="1"/>
  <c r="C124" i="1" s="1"/>
  <c r="G120" i="1"/>
  <c r="G119" i="1" s="1"/>
  <c r="F120" i="1"/>
  <c r="E120" i="1"/>
  <c r="D120" i="1"/>
  <c r="C120" i="1"/>
  <c r="C119" i="1" s="1"/>
  <c r="F119" i="1"/>
  <c r="D119" i="1"/>
  <c r="G117" i="1"/>
  <c r="G116" i="1" s="1"/>
  <c r="G115" i="1" s="1"/>
  <c r="F117" i="1"/>
  <c r="F116" i="1"/>
  <c r="F115" i="1" s="1"/>
  <c r="E117" i="1"/>
  <c r="E116" i="1" s="1"/>
  <c r="D117" i="1"/>
  <c r="D116" i="1" s="1"/>
  <c r="D115" i="1" s="1"/>
  <c r="C117" i="1"/>
  <c r="C116" i="1" s="1"/>
  <c r="G109" i="1"/>
  <c r="G108" i="1"/>
  <c r="F109" i="1"/>
  <c r="E109" i="1"/>
  <c r="E108" i="1"/>
  <c r="D109" i="1"/>
  <c r="C109" i="1"/>
  <c r="C108" i="1" s="1"/>
  <c r="G106" i="1"/>
  <c r="F106" i="1"/>
  <c r="E106" i="1"/>
  <c r="D106" i="1"/>
  <c r="D105" i="1" s="1"/>
  <c r="C106" i="1"/>
  <c r="C105" i="1"/>
  <c r="G97" i="1"/>
  <c r="G96" i="1" s="1"/>
  <c r="G95" i="1" s="1"/>
  <c r="G94" i="1"/>
  <c r="F97" i="1"/>
  <c r="F96" i="1" s="1"/>
  <c r="F95" i="1" s="1"/>
  <c r="F94" i="1"/>
  <c r="E97" i="1"/>
  <c r="E96" i="1" s="1"/>
  <c r="E95" i="1" s="1"/>
  <c r="E94" i="1"/>
  <c r="D97" i="1"/>
  <c r="C97" i="1"/>
  <c r="D96" i="1"/>
  <c r="D95" i="1" s="1"/>
  <c r="C96" i="1"/>
  <c r="C95" i="1" s="1"/>
  <c r="D94" i="1"/>
  <c r="C94" i="1"/>
  <c r="G91" i="1"/>
  <c r="F91" i="1"/>
  <c r="F88" i="1" s="1"/>
  <c r="F87" i="1" s="1"/>
  <c r="E91" i="1"/>
  <c r="D91" i="1"/>
  <c r="C91" i="1"/>
  <c r="G89" i="1"/>
  <c r="G88" i="1" s="1"/>
  <c r="G87" i="1" s="1"/>
  <c r="F89" i="1"/>
  <c r="E89" i="1"/>
  <c r="D89" i="1"/>
  <c r="D88" i="1" s="1"/>
  <c r="C89" i="1"/>
  <c r="C88" i="1"/>
  <c r="C87" i="1" s="1"/>
  <c r="D87" i="1"/>
  <c r="G83" i="1"/>
  <c r="F83" i="1"/>
  <c r="E83" i="1"/>
  <c r="D83" i="1"/>
  <c r="C83" i="1"/>
  <c r="G81" i="1"/>
  <c r="F81" i="1"/>
  <c r="F76" i="1" s="1"/>
  <c r="E81" i="1"/>
  <c r="D81" i="1"/>
  <c r="C81" i="1"/>
  <c r="G77" i="1"/>
  <c r="G76" i="1" s="1"/>
  <c r="F77" i="1"/>
  <c r="E77" i="1"/>
  <c r="D77" i="1"/>
  <c r="C77" i="1"/>
  <c r="C76" i="1" s="1"/>
  <c r="G73" i="1"/>
  <c r="F73" i="1"/>
  <c r="F70" i="1" s="1"/>
  <c r="E73" i="1"/>
  <c r="D73" i="1"/>
  <c r="C73" i="1"/>
  <c r="G71" i="1"/>
  <c r="G70" i="1" s="1"/>
  <c r="F71" i="1"/>
  <c r="E71" i="1"/>
  <c r="E70" i="1" s="1"/>
  <c r="D71" i="1"/>
  <c r="C71" i="1"/>
  <c r="C70" i="1" s="1"/>
  <c r="D70" i="1"/>
  <c r="G65" i="1"/>
  <c r="G64" i="1" s="1"/>
  <c r="G63" i="1" s="1"/>
  <c r="F65" i="1"/>
  <c r="F64" i="1" s="1"/>
  <c r="F63" i="1" s="1"/>
  <c r="E65" i="1"/>
  <c r="E64" i="1" s="1"/>
  <c r="E63" i="1" s="1"/>
  <c r="D65" i="1"/>
  <c r="D64" i="1" s="1"/>
  <c r="D63" i="1" s="1"/>
  <c r="C65" i="1"/>
  <c r="C64" i="1" s="1"/>
  <c r="C63" i="1"/>
  <c r="G61" i="1"/>
  <c r="G60" i="1" s="1"/>
  <c r="F61" i="1"/>
  <c r="F60" i="1" s="1"/>
  <c r="E61" i="1"/>
  <c r="E60" i="1"/>
  <c r="D61" i="1"/>
  <c r="D60" i="1" s="1"/>
  <c r="C61" i="1"/>
  <c r="C60" i="1"/>
  <c r="G58" i="1"/>
  <c r="F58" i="1"/>
  <c r="E58" i="1"/>
  <c r="D58" i="1"/>
  <c r="C58" i="1"/>
  <c r="G56" i="1"/>
  <c r="G55" i="1" s="1"/>
  <c r="F56" i="1"/>
  <c r="E56" i="1"/>
  <c r="D56" i="1"/>
  <c r="C56" i="1"/>
  <c r="D55" i="1"/>
  <c r="G51" i="1"/>
  <c r="G50" i="1" s="1"/>
  <c r="F51" i="1"/>
  <c r="F50" i="1" s="1"/>
  <c r="E51" i="1"/>
  <c r="E50" i="1" s="1"/>
  <c r="D51" i="1"/>
  <c r="D50" i="1" s="1"/>
  <c r="C51" i="1"/>
  <c r="C50" i="1" s="1"/>
  <c r="G42" i="1"/>
  <c r="F42" i="1"/>
  <c r="E42" i="1"/>
  <c r="D42" i="1"/>
  <c r="C42" i="1"/>
  <c r="G32" i="1"/>
  <c r="G20" i="1" s="1"/>
  <c r="F32" i="1"/>
  <c r="E32" i="1"/>
  <c r="D32" i="1"/>
  <c r="C32" i="1"/>
  <c r="G26" i="1"/>
  <c r="F26" i="1"/>
  <c r="E26" i="1"/>
  <c r="D26" i="1"/>
  <c r="C26" i="1"/>
  <c r="G21" i="1"/>
  <c r="F21" i="1"/>
  <c r="E21" i="1"/>
  <c r="E20" i="1" s="1"/>
  <c r="D21" i="1"/>
  <c r="C21" i="1"/>
  <c r="C20" i="1" s="1"/>
  <c r="G16" i="1"/>
  <c r="F16" i="1"/>
  <c r="E16" i="1"/>
  <c r="D16" i="1"/>
  <c r="C16" i="1"/>
  <c r="G14" i="1"/>
  <c r="F14" i="1"/>
  <c r="E14" i="1"/>
  <c r="D14" i="1"/>
  <c r="C14" i="1"/>
  <c r="C9" i="1" s="1"/>
  <c r="G10" i="1"/>
  <c r="F10" i="1"/>
  <c r="E10" i="1"/>
  <c r="E9" i="1"/>
  <c r="D10" i="1"/>
  <c r="C10" i="1"/>
  <c r="D9" i="1"/>
  <c r="J22" i="13"/>
  <c r="I22" i="13"/>
  <c r="H22" i="13"/>
  <c r="G22" i="13"/>
  <c r="F22" i="13"/>
  <c r="J20" i="13"/>
  <c r="I20" i="13"/>
  <c r="H20" i="13"/>
  <c r="G20" i="13"/>
  <c r="F20" i="13"/>
  <c r="J18" i="13"/>
  <c r="I18" i="13"/>
  <c r="I17" i="13" s="1"/>
  <c r="I16" i="13" s="1"/>
  <c r="H18" i="13"/>
  <c r="G18" i="13"/>
  <c r="F18" i="13"/>
  <c r="F17" i="13" s="1"/>
  <c r="F16" i="13" s="1"/>
  <c r="J14" i="13"/>
  <c r="J13" i="13" s="1"/>
  <c r="I14" i="13"/>
  <c r="I13" i="13"/>
  <c r="H14" i="13"/>
  <c r="H13" i="13" s="1"/>
  <c r="G14" i="13"/>
  <c r="F14" i="13"/>
  <c r="F13" i="13" s="1"/>
  <c r="G13" i="13"/>
  <c r="J10" i="13"/>
  <c r="I10" i="13"/>
  <c r="H10" i="13"/>
  <c r="G10" i="13"/>
  <c r="F10" i="13"/>
  <c r="J7" i="13"/>
  <c r="J6" i="13"/>
  <c r="I7" i="13"/>
  <c r="I6" i="13" s="1"/>
  <c r="H7" i="13"/>
  <c r="H6" i="13"/>
  <c r="G7" i="13"/>
  <c r="G6" i="13" s="1"/>
  <c r="F7" i="13"/>
  <c r="J89" i="12"/>
  <c r="I89" i="12"/>
  <c r="H89" i="12"/>
  <c r="G89" i="12"/>
  <c r="F89" i="12"/>
  <c r="J87" i="12"/>
  <c r="I87" i="12"/>
  <c r="H87" i="12"/>
  <c r="G87" i="12"/>
  <c r="F87" i="12"/>
  <c r="J81" i="12"/>
  <c r="I81" i="12"/>
  <c r="H81" i="12"/>
  <c r="G81" i="12"/>
  <c r="F81" i="12"/>
  <c r="J79" i="12"/>
  <c r="I79" i="12"/>
  <c r="H79" i="12"/>
  <c r="G79" i="12"/>
  <c r="G78" i="12" s="1"/>
  <c r="F79" i="12"/>
  <c r="J76" i="12"/>
  <c r="J75" i="12" s="1"/>
  <c r="I76" i="12"/>
  <c r="I75" i="12" s="1"/>
  <c r="H76" i="12"/>
  <c r="G76" i="12"/>
  <c r="G75" i="12" s="1"/>
  <c r="F76" i="12"/>
  <c r="F75" i="12" s="1"/>
  <c r="J72" i="12"/>
  <c r="I72" i="12"/>
  <c r="H72" i="12"/>
  <c r="G72" i="12"/>
  <c r="F72" i="12"/>
  <c r="J69" i="12"/>
  <c r="I69" i="12"/>
  <c r="H69" i="12"/>
  <c r="H66" i="12" s="1"/>
  <c r="G69" i="12"/>
  <c r="F69" i="12"/>
  <c r="J67" i="12"/>
  <c r="I67" i="12"/>
  <c r="H67" i="12"/>
  <c r="G67" i="12"/>
  <c r="G66" i="12" s="1"/>
  <c r="F67" i="12"/>
  <c r="J64" i="12"/>
  <c r="I64" i="12"/>
  <c r="H64" i="12"/>
  <c r="G64" i="12"/>
  <c r="F64" i="12"/>
  <c r="J62" i="12"/>
  <c r="J61" i="12" s="1"/>
  <c r="I62" i="12"/>
  <c r="I61" i="12" s="1"/>
  <c r="I60" i="12"/>
  <c r="H62" i="12"/>
  <c r="H61" i="12"/>
  <c r="H60" i="12"/>
  <c r="G62" i="12"/>
  <c r="F62" i="12"/>
  <c r="G61" i="12"/>
  <c r="J58" i="12"/>
  <c r="J57" i="12" s="1"/>
  <c r="I58" i="12"/>
  <c r="G58" i="12"/>
  <c r="F58" i="12"/>
  <c r="F57" i="12" s="1"/>
  <c r="J54" i="12"/>
  <c r="I54" i="12"/>
  <c r="I53" i="12"/>
  <c r="I52" i="12" s="1"/>
  <c r="I51" i="12" s="1"/>
  <c r="H54" i="12"/>
  <c r="H53" i="12"/>
  <c r="H52" i="12" s="1"/>
  <c r="H51" i="12" s="1"/>
  <c r="G54" i="12"/>
  <c r="F54" i="12"/>
  <c r="J52" i="12"/>
  <c r="J51" i="12"/>
  <c r="G52" i="12"/>
  <c r="G51" i="12" s="1"/>
  <c r="F52" i="12"/>
  <c r="F51" i="12" s="1"/>
  <c r="J47" i="12"/>
  <c r="J46" i="12" s="1"/>
  <c r="I47" i="12"/>
  <c r="I46" i="12" s="1"/>
  <c r="H47" i="12"/>
  <c r="G47" i="12"/>
  <c r="G46" i="12" s="1"/>
  <c r="F47" i="12"/>
  <c r="F46" i="12" s="1"/>
  <c r="J38" i="12"/>
  <c r="I38" i="12"/>
  <c r="H38" i="12"/>
  <c r="G38" i="12"/>
  <c r="G16" i="12" s="1"/>
  <c r="F38" i="12"/>
  <c r="J28" i="12"/>
  <c r="I28" i="12"/>
  <c r="H28" i="12"/>
  <c r="G28" i="12"/>
  <c r="F28" i="12"/>
  <c r="J22" i="12"/>
  <c r="I22" i="12"/>
  <c r="H22" i="12"/>
  <c r="G22" i="12"/>
  <c r="F22" i="12"/>
  <c r="J17" i="12"/>
  <c r="J16" i="12" s="1"/>
  <c r="I17" i="12"/>
  <c r="H17" i="12"/>
  <c r="H16" i="12"/>
  <c r="G17" i="12"/>
  <c r="F17" i="12"/>
  <c r="F16" i="12"/>
  <c r="J12" i="12"/>
  <c r="J5" i="12" s="1"/>
  <c r="I12" i="12"/>
  <c r="H12" i="12"/>
  <c r="G12" i="12"/>
  <c r="F12" i="12"/>
  <c r="J10" i="12"/>
  <c r="I10" i="12"/>
  <c r="H10" i="12"/>
  <c r="G10" i="12"/>
  <c r="F10" i="12"/>
  <c r="J6" i="12"/>
  <c r="I6" i="12"/>
  <c r="H6" i="12"/>
  <c r="G6" i="12"/>
  <c r="F6" i="12"/>
  <c r="J41" i="4"/>
  <c r="I41" i="4"/>
  <c r="H41" i="4"/>
  <c r="G41" i="4"/>
  <c r="F41" i="4"/>
  <c r="J37" i="4"/>
  <c r="I37" i="4"/>
  <c r="I36" i="4"/>
  <c r="I35" i="4" s="1"/>
  <c r="H37" i="4"/>
  <c r="G37" i="4"/>
  <c r="F37" i="4"/>
  <c r="G36" i="4"/>
  <c r="J33" i="4"/>
  <c r="J32" i="4" s="1"/>
  <c r="I33" i="4"/>
  <c r="I32" i="4"/>
  <c r="H33" i="4"/>
  <c r="H32" i="4" s="1"/>
  <c r="G33" i="4"/>
  <c r="G32" i="4" s="1"/>
  <c r="F33" i="4"/>
  <c r="J29" i="4"/>
  <c r="J28" i="4" s="1"/>
  <c r="I29" i="4"/>
  <c r="I28" i="4"/>
  <c r="H29" i="4"/>
  <c r="H28" i="4" s="1"/>
  <c r="G29" i="4"/>
  <c r="F29" i="4"/>
  <c r="F28" i="4" s="1"/>
  <c r="G28" i="4"/>
  <c r="J26" i="4"/>
  <c r="I26" i="4"/>
  <c r="H26" i="4"/>
  <c r="G26" i="4"/>
  <c r="F26" i="4"/>
  <c r="J24" i="4"/>
  <c r="I24" i="4"/>
  <c r="H24" i="4"/>
  <c r="G24" i="4"/>
  <c r="G23" i="4" s="1"/>
  <c r="F24" i="4"/>
  <c r="F23" i="4" s="1"/>
  <c r="J17" i="4"/>
  <c r="I17" i="4"/>
  <c r="I16" i="4" s="1"/>
  <c r="H17" i="4"/>
  <c r="H16" i="4" s="1"/>
  <c r="J16" i="4"/>
  <c r="G17" i="4"/>
  <c r="G16" i="4" s="1"/>
  <c r="F17" i="4"/>
  <c r="F16" i="4" s="1"/>
  <c r="J13" i="4"/>
  <c r="I13" i="4"/>
  <c r="H13" i="4"/>
  <c r="G13" i="4"/>
  <c r="F13" i="4"/>
  <c r="J10" i="4"/>
  <c r="I10" i="4"/>
  <c r="I6" i="4" s="1"/>
  <c r="H10" i="4"/>
  <c r="G10" i="4"/>
  <c r="F10" i="4"/>
  <c r="J7" i="4"/>
  <c r="I7" i="4"/>
  <c r="H7" i="4"/>
  <c r="H6" i="4" s="1"/>
  <c r="G7" i="4"/>
  <c r="G6" i="4" s="1"/>
  <c r="F7" i="4"/>
  <c r="G69" i="1" l="1"/>
  <c r="C104" i="1"/>
  <c r="C103" i="1" s="1"/>
  <c r="F9" i="1"/>
  <c r="F8" i="1" s="1"/>
  <c r="F7" i="1" s="1"/>
  <c r="C517" i="1"/>
  <c r="C516" i="1" s="1"/>
  <c r="F622" i="1"/>
  <c r="F20" i="1"/>
  <c r="C55" i="1"/>
  <c r="E140" i="1"/>
  <c r="E139" i="1" s="1"/>
  <c r="F140" i="1"/>
  <c r="F139" i="1" s="1"/>
  <c r="F185" i="1"/>
  <c r="F184" i="1" s="1"/>
  <c r="G246" i="1"/>
  <c r="C281" i="1"/>
  <c r="C280" i="1" s="1"/>
  <c r="G330" i="1"/>
  <c r="G329" i="1" s="1"/>
  <c r="G341" i="1"/>
  <c r="G340" i="1" s="1"/>
  <c r="F391" i="1"/>
  <c r="D424" i="1"/>
  <c r="F476" i="1"/>
  <c r="C487" i="1"/>
  <c r="C497" i="1"/>
  <c r="C496" i="1" s="1"/>
  <c r="D517" i="1"/>
  <c r="F563" i="1"/>
  <c r="F69" i="1"/>
  <c r="F68" i="1" s="1"/>
  <c r="C8" i="1"/>
  <c r="C7" i="1" s="1"/>
  <c r="C69" i="1"/>
  <c r="C68" i="1" s="1"/>
  <c r="D140" i="1"/>
  <c r="E211" i="1"/>
  <c r="E210" i="1" s="1"/>
  <c r="F281" i="1"/>
  <c r="F55" i="1"/>
  <c r="E76" i="1"/>
  <c r="E69" i="1" s="1"/>
  <c r="E68" i="1" s="1"/>
  <c r="D76" i="1"/>
  <c r="E88" i="1"/>
  <c r="E87" i="1" s="1"/>
  <c r="C212" i="1"/>
  <c r="D418" i="1"/>
  <c r="D417" i="1" s="1"/>
  <c r="D416" i="1" s="1"/>
  <c r="G439" i="1"/>
  <c r="G438" i="1" s="1"/>
  <c r="F465" i="1"/>
  <c r="G528" i="1"/>
  <c r="G212" i="1"/>
  <c r="G211" i="1" s="1"/>
  <c r="G210" i="1" s="1"/>
  <c r="D265" i="1"/>
  <c r="F305" i="1"/>
  <c r="E331" i="1"/>
  <c r="E330" i="1" s="1"/>
  <c r="E329" i="1" s="1"/>
  <c r="C353" i="1"/>
  <c r="C352" i="1" s="1"/>
  <c r="G372" i="1"/>
  <c r="G371" i="1" s="1"/>
  <c r="G370" i="1" s="1"/>
  <c r="E418" i="1"/>
  <c r="F439" i="1"/>
  <c r="F438" i="1" s="1"/>
  <c r="G465" i="1"/>
  <c r="C477" i="1"/>
  <c r="C476" i="1" s="1"/>
  <c r="C475" i="1" s="1"/>
  <c r="D487" i="1"/>
  <c r="G487" i="1"/>
  <c r="F528" i="1"/>
  <c r="D541" i="1"/>
  <c r="G563" i="1"/>
  <c r="C581" i="1"/>
  <c r="D589" i="1"/>
  <c r="D580" i="1" s="1"/>
  <c r="D579" i="1" s="1"/>
  <c r="C651" i="1"/>
  <c r="C650" i="1" s="1"/>
  <c r="C649" i="1" s="1"/>
  <c r="G651" i="1"/>
  <c r="E439" i="1"/>
  <c r="E438" i="1" s="1"/>
  <c r="E477" i="1"/>
  <c r="E487" i="1"/>
  <c r="D498" i="1"/>
  <c r="E573" i="1"/>
  <c r="C573" i="1"/>
  <c r="C559" i="1" s="1"/>
  <c r="C558" i="1" s="1"/>
  <c r="E581" i="1"/>
  <c r="C589" i="1"/>
  <c r="D651" i="1"/>
  <c r="D650" i="1" s="1"/>
  <c r="D649" i="1" s="1"/>
  <c r="E679" i="1"/>
  <c r="F5" i="12"/>
  <c r="G74" i="12"/>
  <c r="G5" i="12"/>
  <c r="H5" i="12"/>
  <c r="F61" i="12"/>
  <c r="F66" i="12"/>
  <c r="J66" i="12"/>
  <c r="F78" i="12"/>
  <c r="F74" i="12" s="1"/>
  <c r="J78" i="12"/>
  <c r="F36" i="4"/>
  <c r="F35" i="4" s="1"/>
  <c r="F6" i="4"/>
  <c r="J36" i="4"/>
  <c r="J35" i="4" s="1"/>
  <c r="I23" i="4"/>
  <c r="I5" i="4" s="1"/>
  <c r="G68" i="1"/>
  <c r="G361" i="1"/>
  <c r="G159" i="1"/>
  <c r="D176" i="1"/>
  <c r="D20" i="1"/>
  <c r="E55" i="1"/>
  <c r="F105" i="1"/>
  <c r="D108" i="1"/>
  <c r="E119" i="1"/>
  <c r="E115" i="1" s="1"/>
  <c r="D139" i="1"/>
  <c r="G155" i="1"/>
  <c r="D173" i="1"/>
  <c r="C189" i="1"/>
  <c r="G194" i="1"/>
  <c r="D199" i="1"/>
  <c r="F235" i="1"/>
  <c r="F260" i="1"/>
  <c r="D290" i="1"/>
  <c r="D324" i="1"/>
  <c r="D8" i="1"/>
  <c r="D69" i="1"/>
  <c r="D68" i="1" s="1"/>
  <c r="D114" i="1"/>
  <c r="F168" i="1"/>
  <c r="F198" i="1"/>
  <c r="G245" i="1"/>
  <c r="G9" i="1"/>
  <c r="E105" i="1"/>
  <c r="F108" i="1"/>
  <c r="G114" i="1"/>
  <c r="F124" i="1"/>
  <c r="G139" i="1"/>
  <c r="D210" i="1"/>
  <c r="G265" i="1"/>
  <c r="G105" i="1"/>
  <c r="C115" i="1"/>
  <c r="C114" i="1" s="1"/>
  <c r="F114" i="1"/>
  <c r="E124" i="1"/>
  <c r="D155" i="1"/>
  <c r="D154" i="1" s="1"/>
  <c r="F155" i="1"/>
  <c r="F154" i="1" s="1"/>
  <c r="G169" i="1"/>
  <c r="G185" i="1"/>
  <c r="E194" i="1"/>
  <c r="G200" i="1"/>
  <c r="G290" i="1"/>
  <c r="E379" i="1"/>
  <c r="F470" i="1"/>
  <c r="F475" i="1"/>
  <c r="C225" i="1"/>
  <c r="E231" i="1"/>
  <c r="E230" i="1" s="1"/>
  <c r="E225" i="1" s="1"/>
  <c r="E236" i="1"/>
  <c r="E281" i="1"/>
  <c r="D340" i="1"/>
  <c r="G352" i="1"/>
  <c r="D184" i="1"/>
  <c r="C211" i="1"/>
  <c r="C210" i="1" s="1"/>
  <c r="G226" i="1"/>
  <c r="E246" i="1"/>
  <c r="D260" i="1"/>
  <c r="E261" i="1"/>
  <c r="G261" i="1"/>
  <c r="F280" i="1"/>
  <c r="F291" i="1"/>
  <c r="F298" i="1"/>
  <c r="E306" i="1"/>
  <c r="E309" i="1"/>
  <c r="F312" i="1"/>
  <c r="E319" i="1"/>
  <c r="F352" i="1"/>
  <c r="F362" i="1"/>
  <c r="E199" i="1"/>
  <c r="D235" i="1"/>
  <c r="F246" i="1"/>
  <c r="E270" i="1"/>
  <c r="G281" i="1"/>
  <c r="D321" i="1"/>
  <c r="G319" i="1"/>
  <c r="F341" i="1"/>
  <c r="D362" i="1"/>
  <c r="D461" i="1"/>
  <c r="D126" i="1"/>
  <c r="C169" i="1"/>
  <c r="C168" i="1" s="1"/>
  <c r="C199" i="1"/>
  <c r="C198" i="1" s="1"/>
  <c r="F212" i="1"/>
  <c r="G236" i="1"/>
  <c r="C251" i="1"/>
  <c r="G274" i="1"/>
  <c r="D280" i="1"/>
  <c r="E290" i="1"/>
  <c r="F294" i="1"/>
  <c r="F304" i="1"/>
  <c r="G379" i="1"/>
  <c r="G404" i="1"/>
  <c r="E417" i="1"/>
  <c r="F445" i="1"/>
  <c r="F504" i="1"/>
  <c r="E511" i="1"/>
  <c r="D247" i="1"/>
  <c r="C274" i="1"/>
  <c r="C290" i="1"/>
  <c r="C289" i="1" s="1"/>
  <c r="D298" i="1"/>
  <c r="E298" i="1"/>
  <c r="D305" i="1"/>
  <c r="G305" i="1"/>
  <c r="D313" i="1"/>
  <c r="E313" i="1"/>
  <c r="D331" i="1"/>
  <c r="F336" i="1"/>
  <c r="E357" i="1"/>
  <c r="D372" i="1"/>
  <c r="D386" i="1"/>
  <c r="C392" i="1"/>
  <c r="C391" i="1" s="1"/>
  <c r="G392" i="1"/>
  <c r="E406" i="1"/>
  <c r="F411" i="1"/>
  <c r="F417" i="1"/>
  <c r="E435" i="1"/>
  <c r="E425" i="1" s="1"/>
  <c r="E424" i="1" s="1"/>
  <c r="E455" i="1"/>
  <c r="C454" i="1"/>
  <c r="C453" i="1" s="1"/>
  <c r="G471" i="1"/>
  <c r="D477" i="1"/>
  <c r="D569" i="1"/>
  <c r="G569" i="1"/>
  <c r="G645" i="1"/>
  <c r="G298" i="1"/>
  <c r="C305" i="1"/>
  <c r="C304" i="1" s="1"/>
  <c r="F380" i="1"/>
  <c r="F404" i="1"/>
  <c r="F424" i="1"/>
  <c r="G431" i="1"/>
  <c r="G445" i="1"/>
  <c r="D455" i="1"/>
  <c r="F461" i="1"/>
  <c r="E476" i="1"/>
  <c r="F498" i="1"/>
  <c r="F534" i="1"/>
  <c r="E274" i="1"/>
  <c r="D380" i="1"/>
  <c r="G399" i="1"/>
  <c r="E410" i="1"/>
  <c r="G411" i="1"/>
  <c r="C425" i="1"/>
  <c r="C424" i="1" s="1"/>
  <c r="D516" i="1"/>
  <c r="E366" i="1"/>
  <c r="E372" i="1"/>
  <c r="F372" i="1"/>
  <c r="D393" i="1"/>
  <c r="E396" i="1"/>
  <c r="G426" i="1"/>
  <c r="G477" i="1"/>
  <c r="D504" i="1"/>
  <c r="D511" i="1"/>
  <c r="E518" i="1"/>
  <c r="F586" i="1"/>
  <c r="E393" i="1"/>
  <c r="G455" i="1"/>
  <c r="E497" i="1"/>
  <c r="G498" i="1"/>
  <c r="F512" i="1"/>
  <c r="F518" i="1"/>
  <c r="G535" i="1"/>
  <c r="C541" i="1"/>
  <c r="C540" i="1" s="1"/>
  <c r="C539" i="1" s="1"/>
  <c r="F559" i="1"/>
  <c r="D573" i="1"/>
  <c r="G609" i="1"/>
  <c r="E616" i="1"/>
  <c r="F621" i="1"/>
  <c r="G435" i="1"/>
  <c r="F455" i="1"/>
  <c r="G518" i="1"/>
  <c r="D563" i="1"/>
  <c r="C580" i="1"/>
  <c r="C579" i="1" s="1"/>
  <c r="F596" i="1"/>
  <c r="F602" i="1"/>
  <c r="G650" i="1"/>
  <c r="D507" i="1"/>
  <c r="E535" i="1"/>
  <c r="E534" i="1" s="1"/>
  <c r="D547" i="1"/>
  <c r="E569" i="1"/>
  <c r="G589" i="1"/>
  <c r="F617" i="1"/>
  <c r="D623" i="1"/>
  <c r="D622" i="1" s="1"/>
  <c r="D621" i="1" s="1"/>
  <c r="E645" i="1"/>
  <c r="E637" i="1" s="1"/>
  <c r="G664" i="1"/>
  <c r="E541" i="1"/>
  <c r="F541" i="1"/>
  <c r="G541" i="1"/>
  <c r="E550" i="1"/>
  <c r="G550" i="1"/>
  <c r="E589" i="1"/>
  <c r="G602" i="1"/>
  <c r="D610" i="1"/>
  <c r="F610" i="1"/>
  <c r="F659" i="1"/>
  <c r="E664" i="1"/>
  <c r="E685" i="1"/>
  <c r="F573" i="1"/>
  <c r="E603" i="1"/>
  <c r="D615" i="1"/>
  <c r="D637" i="1"/>
  <c r="F651" i="1"/>
  <c r="F581" i="1"/>
  <c r="G581" i="1"/>
  <c r="E598" i="1"/>
  <c r="G626" i="1"/>
  <c r="F637" i="1"/>
  <c r="D664" i="1"/>
  <c r="F679" i="1"/>
  <c r="E609" i="1"/>
  <c r="C622" i="1"/>
  <c r="C621" i="1" s="1"/>
  <c r="E626" i="1"/>
  <c r="E622" i="1" s="1"/>
  <c r="C665" i="1"/>
  <c r="C664" i="1" s="1"/>
  <c r="C663" i="1" s="1"/>
  <c r="F665" i="1"/>
  <c r="G685" i="1"/>
  <c r="E688" i="1"/>
  <c r="D631" i="1"/>
  <c r="G637" i="1"/>
  <c r="E656" i="1"/>
  <c r="D678" i="1"/>
  <c r="G679" i="1"/>
  <c r="F685" i="1"/>
  <c r="G5" i="13"/>
  <c r="F6" i="13"/>
  <c r="F5" i="13" s="1"/>
  <c r="F4" i="13" s="1"/>
  <c r="H5" i="13"/>
  <c r="I5" i="13"/>
  <c r="J5" i="13"/>
  <c r="G17" i="13"/>
  <c r="H17" i="13"/>
  <c r="J17" i="13"/>
  <c r="J74" i="12"/>
  <c r="J4" i="12"/>
  <c r="I78" i="12"/>
  <c r="I74" i="12" s="1"/>
  <c r="I5" i="12"/>
  <c r="I16" i="12"/>
  <c r="H46" i="12"/>
  <c r="G57" i="12"/>
  <c r="H58" i="12"/>
  <c r="I57" i="12"/>
  <c r="I66" i="12"/>
  <c r="H75" i="12"/>
  <c r="H78" i="12"/>
  <c r="G5" i="4"/>
  <c r="J6" i="4"/>
  <c r="H23" i="4"/>
  <c r="J23" i="4"/>
  <c r="G35" i="4"/>
  <c r="H36" i="4"/>
  <c r="F32" i="4"/>
  <c r="C5" i="1" l="1"/>
  <c r="F4" i="12"/>
  <c r="C3" i="1" s="1"/>
  <c r="F678" i="1"/>
  <c r="F540" i="1"/>
  <c r="F558" i="1"/>
  <c r="G454" i="1"/>
  <c r="G470" i="1"/>
  <c r="F410" i="1"/>
  <c r="D371" i="1"/>
  <c r="G304" i="1"/>
  <c r="E678" i="1"/>
  <c r="E636" i="1"/>
  <c r="G622" i="1"/>
  <c r="F580" i="1"/>
  <c r="E602" i="1"/>
  <c r="E650" i="1"/>
  <c r="F609" i="1"/>
  <c r="G540" i="1"/>
  <c r="E615" i="1"/>
  <c r="F511" i="1"/>
  <c r="E517" i="1"/>
  <c r="E371" i="1"/>
  <c r="D379" i="1"/>
  <c r="G559" i="1"/>
  <c r="E475" i="1"/>
  <c r="G297" i="1"/>
  <c r="G289" i="1" s="1"/>
  <c r="D476" i="1"/>
  <c r="E405" i="1"/>
  <c r="D297" i="1"/>
  <c r="D246" i="1"/>
  <c r="C246" i="1"/>
  <c r="C245" i="1" s="1"/>
  <c r="F211" i="1"/>
  <c r="F340" i="1"/>
  <c r="G280" i="1"/>
  <c r="F245" i="1"/>
  <c r="F297" i="1"/>
  <c r="F290" i="1"/>
  <c r="E260" i="1"/>
  <c r="C260" i="1"/>
  <c r="C259" i="1" s="1"/>
  <c r="G199" i="1"/>
  <c r="G193" i="1"/>
  <c r="G184" i="1" s="1"/>
  <c r="E8" i="1"/>
  <c r="D169" i="1"/>
  <c r="D104" i="1"/>
  <c r="D103" i="1" s="1"/>
  <c r="E621" i="1"/>
  <c r="G663" i="1"/>
  <c r="G517" i="1"/>
  <c r="G235" i="1"/>
  <c r="D125" i="1"/>
  <c r="D259" i="1"/>
  <c r="E235" i="1"/>
  <c r="E114" i="1"/>
  <c r="D677" i="1"/>
  <c r="D630" i="1"/>
  <c r="D663" i="1"/>
  <c r="E597" i="1"/>
  <c r="F650" i="1"/>
  <c r="D559" i="1"/>
  <c r="D609" i="1"/>
  <c r="E540" i="1"/>
  <c r="F616" i="1"/>
  <c r="E559" i="1"/>
  <c r="G608" i="1"/>
  <c r="G534" i="1"/>
  <c r="F517" i="1"/>
  <c r="E392" i="1"/>
  <c r="G476" i="1"/>
  <c r="D392" i="1"/>
  <c r="G410" i="1"/>
  <c r="D540" i="1"/>
  <c r="F497" i="1"/>
  <c r="D454" i="1"/>
  <c r="F379" i="1"/>
  <c r="D385" i="1"/>
  <c r="E312" i="1"/>
  <c r="D497" i="1"/>
  <c r="E416" i="1"/>
  <c r="D320" i="1"/>
  <c r="E198" i="1"/>
  <c r="F361" i="1"/>
  <c r="G225" i="1"/>
  <c r="E280" i="1"/>
  <c r="E362" i="1"/>
  <c r="E353" i="1"/>
  <c r="F259" i="1"/>
  <c r="D198" i="1"/>
  <c r="G154" i="1"/>
  <c r="F664" i="1"/>
  <c r="E608" i="1"/>
  <c r="F636" i="1"/>
  <c r="D636" i="1"/>
  <c r="E663" i="1"/>
  <c r="E580" i="1"/>
  <c r="F454" i="1"/>
  <c r="E496" i="1"/>
  <c r="E454" i="1"/>
  <c r="G260" i="1"/>
  <c r="E378" i="1"/>
  <c r="D7" i="1"/>
  <c r="F104" i="1"/>
  <c r="G678" i="1"/>
  <c r="G636" i="1"/>
  <c r="G580" i="1"/>
  <c r="G649" i="1"/>
  <c r="G497" i="1"/>
  <c r="G425" i="1"/>
  <c r="F371" i="1"/>
  <c r="C451" i="1"/>
  <c r="F416" i="1"/>
  <c r="G391" i="1"/>
  <c r="D330" i="1"/>
  <c r="D312" i="1"/>
  <c r="E297" i="1"/>
  <c r="G378" i="1"/>
  <c r="D361" i="1"/>
  <c r="C185" i="1"/>
  <c r="E305" i="1"/>
  <c r="E245" i="1"/>
  <c r="F330" i="1"/>
  <c r="E193" i="1"/>
  <c r="G168" i="1"/>
  <c r="G104" i="1"/>
  <c r="E104" i="1"/>
  <c r="G8" i="1"/>
  <c r="D289" i="1"/>
  <c r="J16" i="13"/>
  <c r="J4" i="13" s="1"/>
  <c r="H16" i="13"/>
  <c r="H4" i="13"/>
  <c r="G16" i="13"/>
  <c r="I4" i="13"/>
  <c r="G4" i="12"/>
  <c r="H57" i="12"/>
  <c r="H74" i="12"/>
  <c r="I4" i="12"/>
  <c r="F3" i="1" s="1"/>
  <c r="H5" i="4"/>
  <c r="H35" i="4"/>
  <c r="J5" i="4"/>
  <c r="F5" i="4"/>
  <c r="G3" i="1" l="1"/>
  <c r="D3" i="1"/>
  <c r="D5" i="1"/>
  <c r="D168" i="1"/>
  <c r="F210" i="1"/>
  <c r="E404" i="1"/>
  <c r="G621" i="1"/>
  <c r="E304" i="1"/>
  <c r="G424" i="1"/>
  <c r="G496" i="1"/>
  <c r="G579" i="1"/>
  <c r="F103" i="1"/>
  <c r="E453" i="1"/>
  <c r="E579" i="1"/>
  <c r="E352" i="1"/>
  <c r="D319" i="1"/>
  <c r="D304" i="1"/>
  <c r="F378" i="1"/>
  <c r="D391" i="1"/>
  <c r="E558" i="1"/>
  <c r="E539" i="1"/>
  <c r="D558" i="1"/>
  <c r="E259" i="1"/>
  <c r="D475" i="1"/>
  <c r="D378" i="1"/>
  <c r="G539" i="1"/>
  <c r="E649" i="1"/>
  <c r="G453" i="1"/>
  <c r="F539" i="1"/>
  <c r="E184" i="1"/>
  <c r="F496" i="1"/>
  <c r="G475" i="1"/>
  <c r="D124" i="1"/>
  <c r="F289" i="1"/>
  <c r="D245" i="1"/>
  <c r="G7" i="1"/>
  <c r="D329" i="1"/>
  <c r="F370" i="1"/>
  <c r="G677" i="1"/>
  <c r="G259" i="1"/>
  <c r="F453" i="1"/>
  <c r="F663" i="1"/>
  <c r="E361" i="1"/>
  <c r="D496" i="1"/>
  <c r="F615" i="1"/>
  <c r="D608" i="1"/>
  <c r="F649" i="1"/>
  <c r="D675" i="1"/>
  <c r="E7" i="1"/>
  <c r="G198" i="1"/>
  <c r="E370" i="1"/>
  <c r="F608" i="1"/>
  <c r="D370" i="1"/>
  <c r="E289" i="1"/>
  <c r="E516" i="1"/>
  <c r="E677" i="1"/>
  <c r="E103" i="1"/>
  <c r="G103" i="1"/>
  <c r="F329" i="1"/>
  <c r="C184" i="1"/>
  <c r="D453" i="1"/>
  <c r="D539" i="1"/>
  <c r="E391" i="1"/>
  <c r="F516" i="1"/>
  <c r="E596" i="1"/>
  <c r="G516" i="1"/>
  <c r="G558" i="1"/>
  <c r="F579" i="1"/>
  <c r="F677" i="1"/>
  <c r="G4" i="13"/>
  <c r="H4" i="12"/>
  <c r="E3" i="1" s="1"/>
  <c r="F11" i="5"/>
  <c r="F14" i="5"/>
  <c r="E112" i="1" l="1"/>
  <c r="F675" i="1"/>
  <c r="E5" i="1"/>
  <c r="G675" i="1"/>
  <c r="G451" i="1"/>
  <c r="F5" i="1"/>
  <c r="D451" i="1"/>
  <c r="G112" i="1"/>
  <c r="F451" i="1"/>
  <c r="G5" i="1"/>
  <c r="D112" i="1"/>
  <c r="E451" i="1"/>
  <c r="C112" i="1"/>
  <c r="C4" i="1" s="1"/>
  <c r="E675" i="1"/>
  <c r="F112" i="1"/>
  <c r="F10" i="5"/>
  <c r="F12" i="5" s="1"/>
  <c r="G4" i="1" l="1"/>
  <c r="F4" i="1"/>
  <c r="E4" i="1"/>
  <c r="D4" i="1"/>
  <c r="F13" i="5"/>
  <c r="F15" i="5" s="1"/>
  <c r="F16" i="5" s="1"/>
  <c r="F22" i="5" l="1"/>
  <c r="F23" i="5" l="1"/>
  <c r="F25" i="5" l="1"/>
  <c r="F26" i="5" s="1"/>
  <c r="F27" i="5" s="1"/>
  <c r="J22" i="5" l="1"/>
  <c r="J14" i="5"/>
  <c r="J23" i="5"/>
  <c r="I11" i="5"/>
  <c r="H11" i="5"/>
  <c r="H10" i="5"/>
  <c r="J10" i="5"/>
  <c r="J26" i="5" l="1"/>
  <c r="I14" i="5"/>
  <c r="H13" i="5"/>
  <c r="H12" i="5"/>
  <c r="J11" i="5"/>
  <c r="J12" i="5" s="1"/>
  <c r="I23" i="5"/>
  <c r="H23" i="5"/>
  <c r="H14" i="5"/>
  <c r="J13" i="5"/>
  <c r="J15" i="5" s="1"/>
  <c r="I13" i="5"/>
  <c r="I22" i="5"/>
  <c r="H22" i="5"/>
  <c r="I10" i="5"/>
  <c r="H26" i="5" l="1"/>
  <c r="I26" i="5"/>
  <c r="H15" i="5"/>
  <c r="H16" i="5" s="1"/>
  <c r="J16" i="5"/>
  <c r="J27" i="5" s="1"/>
  <c r="I15" i="5"/>
  <c r="I12" i="5"/>
  <c r="H27" i="5" l="1"/>
  <c r="I16" i="5"/>
  <c r="I27" i="5" s="1"/>
  <c r="G14" i="5" l="1"/>
  <c r="G10" i="5"/>
  <c r="G11" i="5"/>
  <c r="G22" i="5"/>
  <c r="G23" i="5"/>
  <c r="G13" i="5"/>
  <c r="G12" i="5" l="1"/>
  <c r="G15" i="5"/>
  <c r="G16" i="5" l="1"/>
  <c r="G25" i="5" s="1"/>
  <c r="G26" i="5" l="1"/>
  <c r="G27" i="5" l="1"/>
</calcChain>
</file>

<file path=xl/sharedStrings.xml><?xml version="1.0" encoding="utf-8"?>
<sst xmlns="http://schemas.openxmlformats.org/spreadsheetml/2006/main" count="916" uniqueCount="300">
  <si>
    <t>Subvencije trgovačkim društvima u javnom sektoru</t>
  </si>
  <si>
    <t>Ulaganja u računalne programe</t>
  </si>
  <si>
    <t>Subvencije trgovačkim društvima izvan javnog sektora</t>
  </si>
  <si>
    <t xml:space="preserve">       PLAN PRIHODA I RASHODA FONDA ZA RAZVOJ I ZAPOŠLJAVANJE ZA 2002. GODINU</t>
  </si>
  <si>
    <t>Materijalni rashodi</t>
  </si>
  <si>
    <t>A. RAČUN PRIHODA I RASHODA</t>
  </si>
  <si>
    <t>3213</t>
  </si>
  <si>
    <t>Stručno usavršavanje zaposlenika</t>
  </si>
  <si>
    <t>Naknade troškova zaposlenima</t>
  </si>
  <si>
    <t>Materijal i dijelovi za tekuće i investicijsko održavanje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</si>
  <si>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</si>
  <si>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</si>
  <si>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</si>
  <si>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</si>
  <si>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</si>
  <si>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</si>
  <si>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</si>
  <si>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Subvencije</t>
  </si>
  <si>
    <t>3512</t>
  </si>
  <si>
    <t>3632</t>
  </si>
  <si>
    <t>Tekuće donacije u novcu</t>
  </si>
  <si>
    <t>Rashodi za nabavu proizvedene dugotrajne imovine</t>
  </si>
  <si>
    <t>4221</t>
  </si>
  <si>
    <t>Uredska oprema i namještaj</t>
  </si>
  <si>
    <t>4222</t>
  </si>
  <si>
    <t>Komunikacijska oprema</t>
  </si>
  <si>
    <t>Postrojenja i oprema</t>
  </si>
  <si>
    <t>Prijevozna sredstva u cestovnom prometu</t>
  </si>
  <si>
    <t>Nematerijalna proizvedena imovina</t>
  </si>
  <si>
    <t>PRIMICI OD FINANCIJSKE IMOVINE I ZADUŽIVANJA</t>
  </si>
  <si>
    <t>IZDACI ZA FINANCIJSKU IMOVINU I OTPLATE ZAJMOVA</t>
  </si>
  <si>
    <t>Izdaci za dane zajmove</t>
  </si>
  <si>
    <t>PRIHODI POSLOVANJA</t>
  </si>
  <si>
    <t>Prihodi od imovine</t>
  </si>
  <si>
    <t>Prihodi od financijske imovine</t>
  </si>
  <si>
    <t>Kamate na oročena sredstva i depozite po viđenju</t>
  </si>
  <si>
    <t xml:space="preserve">Prihodi od zateznih kamata </t>
  </si>
  <si>
    <t>B. RAČUN FINANCIRANJA</t>
  </si>
  <si>
    <t>Ostali nespomenuti prihodi</t>
  </si>
  <si>
    <t>Tekuće donacije</t>
  </si>
  <si>
    <t>RASHODI POSLOVANJA</t>
  </si>
  <si>
    <t>Rashodi za zaposlene</t>
  </si>
  <si>
    <t>Plaće za redovan rad</t>
  </si>
  <si>
    <t>Plaće za prekovremeni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</si>
  <si>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</si>
  <si>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</si>
  <si>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</si>
  <si>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</si>
  <si>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</si>
  <si>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</si>
  <si>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</si>
  <si>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</si>
  <si>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</si>
  <si>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</si>
  <si>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</si>
  <si>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</si>
  <si>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Ostale usluge</t>
  </si>
  <si>
    <t>Ostali nespomenuti rashodi poslovanja</t>
  </si>
  <si>
    <t>Premije i osiguranja</t>
  </si>
  <si>
    <t>Reprezentacija</t>
  </si>
  <si>
    <t>Ostali rashodi</t>
  </si>
  <si>
    <t>RASHODI ZA NABAVU NEFINANCIJSKE IMOVINE</t>
  </si>
  <si>
    <t>4262</t>
  </si>
  <si>
    <t>NETO FINANCIRANJE</t>
  </si>
  <si>
    <t>Ostali financijski rashodi</t>
  </si>
  <si>
    <t>Bankarske usluge i usluge platnog prometa</t>
  </si>
  <si>
    <t>Negativne tečajne razlike i valutna klauzula</t>
  </si>
  <si>
    <t>A1000</t>
  </si>
  <si>
    <t xml:space="preserve">ADMINISTRACIJA I UPRAVLJANJE  </t>
  </si>
  <si>
    <t>K2000</t>
  </si>
  <si>
    <t>OPREMANJE</t>
  </si>
  <si>
    <t>K2001</t>
  </si>
  <si>
    <t>INFORMATIZACIJA</t>
  </si>
  <si>
    <t>I. OPĆI DIO</t>
  </si>
  <si>
    <t>II. POSEBNI DIO</t>
  </si>
  <si>
    <t>PROGRAMI I PROJEKTI ZAŠTITE OKOLIŠA</t>
  </si>
  <si>
    <t>PROGRAMI I PROJEKTI ENERGETSKE UČINKOVITOSTI</t>
  </si>
  <si>
    <t>RASHODI POSLOVANJA I RASHODI ZA NABAVU NEFINANCIJSKE IMOVINE</t>
  </si>
  <si>
    <t>FOND ZA ZAŠTITU OKOLIŠA I ENERGETSKU UČINKOVITOST</t>
  </si>
  <si>
    <t>02</t>
  </si>
  <si>
    <t>ADMINISTRATIVNO UPRAVLJANJE I OPREMANJE</t>
  </si>
  <si>
    <t>Zatezne kamate</t>
  </si>
  <si>
    <t>A1003</t>
  </si>
  <si>
    <t>Prihodi po posebnim propisima</t>
  </si>
  <si>
    <t>Kapitalne donacije građanima i kućanstvima</t>
  </si>
  <si>
    <t>Kapitalne donacije</t>
  </si>
  <si>
    <t>Naknade za rad predstavničkih i izvršnih tijela, povjerenstva i sl.</t>
  </si>
  <si>
    <t>Građevinski objekti</t>
  </si>
  <si>
    <t>Dani zajmovi trgovačkim društvima u javnom sektoru-dugoročni</t>
  </si>
  <si>
    <t>Dani zajmovi trgovačkim društvima u javnom sektoru</t>
  </si>
  <si>
    <t>Izdaci za dane zajmove trgovačkim društvima u javnom sektoru</t>
  </si>
  <si>
    <t>K2006</t>
  </si>
  <si>
    <t>K2007</t>
  </si>
  <si>
    <t>K2008</t>
  </si>
  <si>
    <t>K2009</t>
  </si>
  <si>
    <t>K2010</t>
  </si>
  <si>
    <t>K2011</t>
  </si>
  <si>
    <t>K2012</t>
  </si>
  <si>
    <t>K2013</t>
  </si>
  <si>
    <t>K2015</t>
  </si>
  <si>
    <t>K2014</t>
  </si>
  <si>
    <t>K2016</t>
  </si>
  <si>
    <t>K2017</t>
  </si>
  <si>
    <t>K2018</t>
  </si>
  <si>
    <t>K2019</t>
  </si>
  <si>
    <t>K2020</t>
  </si>
  <si>
    <t>K2021</t>
  </si>
  <si>
    <t>K2022</t>
  </si>
  <si>
    <t>K2023</t>
  </si>
  <si>
    <t>K2024</t>
  </si>
  <si>
    <t>SANACIJA DIVLJIH ODLAGALIŠTA</t>
  </si>
  <si>
    <t>GOSPODARENJE OTPADOM-IZGRADNJA CENTARA ZA GOSPODARENJE OTPADOM</t>
  </si>
  <si>
    <t>OPORABA OTPADA I ISKORIŠTAVANJE VRIJEDNIH SVOJSTAVA OTPADA</t>
  </si>
  <si>
    <t>SANACIJA ODLAGALIŠTA OPASNOG OTPADA-LOKACIJE VISOKOG ONEČIŠĆENJA OKOLIŠA</t>
  </si>
  <si>
    <t>ZAŠTITA, OČUVANJE I POBOLJŠANJE KAKVOĆE ZRAKA, TLA, VODE I MORA</t>
  </si>
  <si>
    <t>ZAŠTITA I OČUVANJE BIOLOŠKE I KRAJOBRAZNE RAZNOLIKOSTI</t>
  </si>
  <si>
    <t>POTICANJE ODRŽIVOG RAZVOJA RURALNOG PROSTORA</t>
  </si>
  <si>
    <t>OSTALI PROJEKTI I PROGRAMI ZAŠTITE OKOLIŠA</t>
  </si>
  <si>
    <t>POTICANJE ODRŽIVE GRADNJE</t>
  </si>
  <si>
    <t>POTICANJE ČISTIJEG TRANSPORTA</t>
  </si>
  <si>
    <t>OSTALI PROJEKTI I PROGRAMI ENERGETSKE UČINKOVITOSTI</t>
  </si>
  <si>
    <t>Kapitalne donacije neprofitnim organizacijama</t>
  </si>
  <si>
    <t>Prihodi od prodaje proizvedene dugotrajne imovine</t>
  </si>
  <si>
    <t>Prihodi od prodaje prijevoznih sredstava</t>
  </si>
  <si>
    <t>Plaće (Bruto)</t>
  </si>
  <si>
    <t>Doprinosi za obvezno zdravstveno osiguranje osiguranje</t>
  </si>
  <si>
    <t>Doprinosi za obvezno osiguranje u slučaju nezaposlenosti</t>
  </si>
  <si>
    <t>Ostale naknade troškova zaposlenima</t>
  </si>
  <si>
    <t>Službena, radna i zaštitna odjeća i obuća</t>
  </si>
  <si>
    <t>Pristojbe i naknade</t>
  </si>
  <si>
    <t>Subvencije poljoprivrdnicima i obrtnicima</t>
  </si>
  <si>
    <t>Pomoći unutar općeg proračuna</t>
  </si>
  <si>
    <t>Kapitalne pomoći unutar općeg proračuna</t>
  </si>
  <si>
    <t xml:space="preserve">Kapitalne pomoći </t>
  </si>
  <si>
    <t>Povrat zajmova danih tuzemnim trgovačkim društvima izvan javnog sektora</t>
  </si>
  <si>
    <t>Izdaci za dane zajmove, trgovačkim društvima i obrtnicima izvan javnog sektora</t>
  </si>
  <si>
    <t>Dani zajmovi tuzemnim trgovačkim društvima izvan javnog sektora</t>
  </si>
  <si>
    <t>Kapitalne pomoći kreditnim i ostalim financijskim institucijama te trgovačkim društvima u javnom sektoru</t>
  </si>
  <si>
    <t>Prihodi od upravnih i administrativnih pristojbi, pristojbi po posebnim propisima i naknada</t>
  </si>
  <si>
    <t>Upravne i administrativne pristojbe</t>
  </si>
  <si>
    <t>Ostale pristojbe i naknade</t>
  </si>
  <si>
    <t>Primici (povrati) glavnice zajmova danih trgovačkim društvima, obrtnicima izvan javnog sektora</t>
  </si>
  <si>
    <t>Negativne tečajne razlike i razlike zbog primjene valutne klauzule</t>
  </si>
  <si>
    <t>Subvencije trgovačkim društvima, poljoprivrednicima i obrtnicima izvan javnog sektora</t>
  </si>
  <si>
    <t>Tekuće pomoći od proračunskih korisnika temeljem prijenosa sredstava EU</t>
  </si>
  <si>
    <t>Kapitalne pomoći od proračunskih korisnika temeljem prijenosa sredstava EU</t>
  </si>
  <si>
    <t>Prihodi od pozitivnih tečajnih razlika i razlika zbog promjene valutne klauzule</t>
  </si>
  <si>
    <t>Prihodi od prodaje proizvoda i robe te pruženih usluga i prihodi od donacija</t>
  </si>
  <si>
    <t xml:space="preserve">Prihodi od prodaje proizvoda i robe te pruženih usluga </t>
  </si>
  <si>
    <t>Prihodi od pruženih usluga</t>
  </si>
  <si>
    <t>Oprema za održavanje i zaštitu</t>
  </si>
  <si>
    <t>Instrumenti, uređaji i strojevi</t>
  </si>
  <si>
    <t>Uređaji, strojevi i oprema za ostale namjene</t>
  </si>
  <si>
    <t>Povrati zajmova danih tuzemnim obrtnicima</t>
  </si>
  <si>
    <t>Povrati zajmova danih drugim razinama vlasti</t>
  </si>
  <si>
    <t>Povrati zajmova danih općinskim proračunima</t>
  </si>
  <si>
    <t>Povrati zajmova danih ostalim izvanproračunskim korisnicima državnog proračuna</t>
  </si>
  <si>
    <t>OMIŠKA DINARA-OČUVANJE KRAJOBRAZNE VRIJEDNOSTI</t>
  </si>
  <si>
    <t>GOSPODARENJE OTPADOM-IZGRADNJA ŽUPANIJSKOG CENTRA ZA GOSPODARENJE OTPADOM-KAŠTIJUN</t>
  </si>
  <si>
    <t>GOSPODARENJE OTPADOM-IZGRADNJA ŽUPANIJSKOG CENTRA ZA GOSPODARENJE OTPADOM-MARIŠĆINA</t>
  </si>
  <si>
    <t>Ostali građevinski objekti</t>
  </si>
  <si>
    <t>MEĐUNARODNA SURADNJA</t>
  </si>
  <si>
    <t>POTICANJE EDUKATIVNIH I INFORMACIJSKIH AKTIVNOSTI U PODRUČJU ENERGETSKE UČINKOVITOSTI</t>
  </si>
  <si>
    <t>K2025</t>
  </si>
  <si>
    <t>K2026</t>
  </si>
  <si>
    <t>K2030</t>
  </si>
  <si>
    <t>A1005</t>
  </si>
  <si>
    <t>A1006</t>
  </si>
  <si>
    <t>A1007</t>
  </si>
  <si>
    <t>Naknade građanima i kućanstvima na temelju osiguranja i druge naknade</t>
  </si>
  <si>
    <t>Ostale naknade građanima i kućanstvima iz proračuna</t>
  </si>
  <si>
    <t>Naknade građanima i kućanstvima u novcu</t>
  </si>
  <si>
    <t>Tekuće pomoći unutar općeg proračuna</t>
  </si>
  <si>
    <t>SANACIJA LOKACIJE OPASNOG OTPADA LEMIĆ BRDO</t>
  </si>
  <si>
    <t>SANACIJA ODLAGALIŠTA OPASNOG OTPADA SOVJAK</t>
  </si>
  <si>
    <t>Kazne, upravne mjere i ostali prihodi</t>
  </si>
  <si>
    <t>Ostali prihodi</t>
  </si>
  <si>
    <t>K2035</t>
  </si>
  <si>
    <t>Naknade građanima i kućanstvima na temelju osiguranja i dr. naknade</t>
  </si>
  <si>
    <t>Ostale nakanade građanima i kućanstvima iz proračuna</t>
  </si>
  <si>
    <t>K2036</t>
  </si>
  <si>
    <t>K2037</t>
  </si>
  <si>
    <t>PROGRAM OBNOVE JAVNIH ZGRADA - PROVEDBA</t>
  </si>
  <si>
    <t>PROGRAM OBNOVE VIŠESTAMBENIH ZGRADA - PROVEDBA</t>
  </si>
  <si>
    <t>PROGRAM OBNOVE ZGRADA JAVNOG SEKTORA - FINANCIRANJE IZRADE ENERGETSKIH PREGLEDA, ENERGETSKIH CERTIFIKATA I PROJEKTNIH ZADATAKA</t>
  </si>
  <si>
    <t>PROGRAM OBNOVE VIŠESTAMBENIH ZGRADA - SUFINANCIRANJE IZRADE ENERGETSKIH PREGLEDA, ENERGETSKIH CERTIFIKATA I PROJEKTNE DOKUMENTACIJE</t>
  </si>
  <si>
    <t>K2040</t>
  </si>
  <si>
    <t>K2041</t>
  </si>
  <si>
    <t>K2042</t>
  </si>
  <si>
    <t>K2043</t>
  </si>
  <si>
    <t>K2044</t>
  </si>
  <si>
    <t>DAROVNICA GEF - PROJEKT SMANJENJA ONEČIŠĆENJA JADRANSKOG MORA</t>
  </si>
  <si>
    <t>Tekuće pomoći od međunarodnih organizacija</t>
  </si>
  <si>
    <t>K2032</t>
  </si>
  <si>
    <t>SANACIJA ODLAGALIŠTA KOMUNALNOG OTPADA SUFINANCIRANA IZ EU</t>
  </si>
  <si>
    <t>K2033</t>
  </si>
  <si>
    <t>IZGRADNJA PRETOVARNIH STANICA</t>
  </si>
  <si>
    <t>Ostali prihodi od financijske imovine</t>
  </si>
  <si>
    <t>Prihodi od prodaje prizvoda i robe</t>
  </si>
  <si>
    <t>DRŽAVNA MREŽA</t>
  </si>
  <si>
    <t>PROGRAM OBNOVE OBITELJSKIH KUĆA</t>
  </si>
  <si>
    <t>KONTROLA</t>
  </si>
  <si>
    <t>Pomoći iz inozemstva i od subjekata unutar općeg proračuna</t>
  </si>
  <si>
    <t>Pomoći proračunu iz drugih proračuna</t>
  </si>
  <si>
    <t>Tekuće pomoći proračunu iz drugih proračuna</t>
  </si>
  <si>
    <t>Pomoći iz državnog proračuna temeljem prijenosa EU sredstava</t>
  </si>
  <si>
    <t>Članarine i norme</t>
  </si>
  <si>
    <t>Pomoći dane u  inozemstvo i unutar općg proračuna</t>
  </si>
  <si>
    <t>Primljeni povrati glavnica danih zajmova i depozita</t>
  </si>
  <si>
    <t>Pomoći dane u  inozemstvo i unutar općeg proračuna</t>
  </si>
  <si>
    <t>POTICANJE EDUKATIVNIH I INFORMACIJSKIH AKTIVNOSTI U PODRUČJU ZAŠTITE OKOLIŠA</t>
  </si>
  <si>
    <t>Kapitalne pomoći od međunarodnih organizacija</t>
  </si>
  <si>
    <t>POTPORA PROVEDBI KLIMATSKO-ENERGETSKE POLITIKE</t>
  </si>
  <si>
    <t>PROVEDBA ENERGETSKIH PREGLEDA I SUSTAVNO GOSPODARENJE ENERGIJOM</t>
  </si>
  <si>
    <t>K2045</t>
  </si>
  <si>
    <t>K2046</t>
  </si>
  <si>
    <t>A1008</t>
  </si>
  <si>
    <t>POTICANJE OBRAZOVNIH, ISTRAŽIVAČKIH I RAZVOJNIH AKTIVNOSTI U PODRUČJU ZAŠTITE OKOLIŠA</t>
  </si>
  <si>
    <t>POTICANJE OBRAZOVNIH, ISTRAŽIVAČKIH I RAZVOJNIH AKTIVNOSTI U PODRUČJU ENERGETSKE UČINKOVITOSTI</t>
  </si>
  <si>
    <t>Plaće u naravi</t>
  </si>
  <si>
    <t>Troškovi sudskih postupaka</t>
  </si>
  <si>
    <t>Troškovi sudskih procesa</t>
  </si>
  <si>
    <t>Kapitalne pomoći proračunu iz drugih proračuna</t>
  </si>
  <si>
    <t>Rashodi za nabavu neproizvedene dugotrajne imovine</t>
  </si>
  <si>
    <t>Nematerijalna imovina</t>
  </si>
  <si>
    <t>Licence</t>
  </si>
  <si>
    <t>Naknade građanima i kućanstvima u naravi-neposredno ili putem ustanova izvan javnog sektora</t>
  </si>
  <si>
    <t>Naknade građanima i kućanstvima na temelju osiguranja</t>
  </si>
  <si>
    <t>Subvencije trgovač. društvima, poljop. i obrtnicima izvan javnog sektora</t>
  </si>
  <si>
    <t>Subvencije poljoprivrednicima i obrtnicima</t>
  </si>
  <si>
    <t>PRIHODI POSLOVANJA I PRIHODI OD PRODAJE NEFINANCIJSKE IMOVINE</t>
  </si>
  <si>
    <t>PRIHODI OD PRODAJE NEFINANCIJSKE IMOVINE</t>
  </si>
  <si>
    <t>K2047</t>
  </si>
  <si>
    <t>SANACIJA KLIZIŠTA U RH</t>
  </si>
  <si>
    <t>GOSPODARENJE S POSEBNIM KATEGORIJAMA OTPADA</t>
  </si>
  <si>
    <t>Prihodi od prodaje postrojenja i opreme</t>
  </si>
  <si>
    <t>Istrumenti, uređaji i strojevi</t>
  </si>
  <si>
    <t>UKUPNI PRIHODI</t>
  </si>
  <si>
    <t>K2048</t>
  </si>
  <si>
    <t>Doprinosi za obvezno zdravstveno osiguranje</t>
  </si>
  <si>
    <t>OPERATIVNI PROGRAM "KONKURENTNOST I KOHEZIJA 2014. - 2020." - TEHNIČKA POMOĆ</t>
  </si>
  <si>
    <t>Prijevozna sredstva</t>
  </si>
  <si>
    <t>K2049</t>
  </si>
  <si>
    <t>HITNE MJERE U ZAŠTITI OKOLIŠA</t>
  </si>
  <si>
    <t>PROVEDBA PROGRAMA ENERGETSKI UČINKOVITE JAVNE RASVJETE</t>
  </si>
  <si>
    <t>SPRJEČAVANJE NASTAJANJA OTPADA</t>
  </si>
  <si>
    <t>K2050</t>
  </si>
  <si>
    <t>K2051</t>
  </si>
  <si>
    <t>POTICANJE ODVOJENOG PRIKUPLJANJA OTPADA I RECIKLIRANJE</t>
  </si>
  <si>
    <t>A1001</t>
  </si>
  <si>
    <t>SANACIJA ODLAGALIŠTA OTPADA</t>
  </si>
  <si>
    <t>SANACIJA ZATVORENOG ODLAGALIŠTA BALIRANOG KOMUNALNOG OTPADA BREZJE U GRADU VARAŽDINU</t>
  </si>
  <si>
    <t xml:space="preserve">POTICANJE ENERGETSKE UČINKOVITOSTI I KORIŠTENJA OBNOVLJIVIH IZVORA ENERGIJE U INDUSTRIJSKIM I ENERGETSKIM SUSTAVIMA </t>
  </si>
  <si>
    <t>RAZVOJ I ODRŽAVANJE INFORMACIJSKOG SUSTAVA ZAŠTITE OKOLIŠA</t>
  </si>
  <si>
    <t>PONOVNA UPORABA PRIZVODA/OTPADA</t>
  </si>
  <si>
    <t>PRIHODI OD NEFINANCIJSKE IMOVINE</t>
  </si>
  <si>
    <t>RASHODI  POSLOVANJA</t>
  </si>
  <si>
    <t>RASHODI ZA NEFINANCIJSKU IMOVINU</t>
  </si>
  <si>
    <t>UKUPNI RASHODI</t>
  </si>
  <si>
    <t>RAZLIKA - VIŠAK / MANJAK</t>
  </si>
  <si>
    <t>PRIJENOS DEPOZITA IZ PRETHODNE GODINE</t>
  </si>
  <si>
    <t>PRIJENOS DEPOZITA U SLJEDEĆE RAZDOBLJE</t>
  </si>
  <si>
    <t>VIŠAK / MANJAK + NETO FINANCIRANJE</t>
  </si>
  <si>
    <t>Naziv prihoda</t>
  </si>
  <si>
    <t>Raz- red</t>
  </si>
  <si>
    <t>Sku- pina</t>
  </si>
  <si>
    <t>Odje- ljak</t>
  </si>
  <si>
    <t>Šifra</t>
  </si>
  <si>
    <t>Naziv</t>
  </si>
  <si>
    <t>Doprinosi za mirovinsko osiguranje</t>
  </si>
  <si>
    <t>Izdaci za dane zajmove kreditnim i ostalim institucijama izvan javnog sektora</t>
  </si>
  <si>
    <t>Dani zajmovi tuzemnim kreditnim institucijama izvan javnog sektora</t>
  </si>
  <si>
    <t>K2027</t>
  </si>
  <si>
    <t>REGIONALNI CENTAR ZA GOSPODARENJE OTPADOM PIŠKORNICA</t>
  </si>
  <si>
    <t>K2039</t>
  </si>
  <si>
    <t>IZGRADNJA CENTARA ZA GOSPODARENJE OTPADOM (BABINA GORA I OSTALI)</t>
  </si>
  <si>
    <t>A1004</t>
  </si>
  <si>
    <t>PROVEDBA AKTIVNOSTI ENERGETSKE UČINKOVITOSTI NA LOKALNOJ I NACIONALNOJ RAZINI RH</t>
  </si>
  <si>
    <t>Primici od prodaje vrijednosnih papira iz portfelja</t>
  </si>
  <si>
    <t>Primici za komercijalne i blagajničke zapise</t>
  </si>
  <si>
    <t>Komercijalni i blagajnički zapisi - tuzemni</t>
  </si>
  <si>
    <t>Izdaci za dane zajmove kreditinim i ostalim financijskim institucijama izvan javnog sektora</t>
  </si>
  <si>
    <t>Doprinosi za mirovinsko psiguranje</t>
  </si>
  <si>
    <t>Prihodi od kamata po vrijednosnim papirima</t>
  </si>
  <si>
    <t>IZDACI ZA FINANC. IMOVINU I OTPLATE ZAJMOVA</t>
  </si>
  <si>
    <t>Izdaci za dane zajmove, trgov. društvima i obrtnicima izvan javnog sektora</t>
  </si>
  <si>
    <t>Pomoći od međunar. organizacija te institucija i tijela EU</t>
  </si>
  <si>
    <t xml:space="preserve"> FINANCIJSKI PLAN FONDA ZA ZAŠTITU OKOLIŠA I ENERGETSKU UČINKOVITOST ZA 2016. I PROJEKCIJE PLANA ZA 2017. I 2018. GODINU                                              </t>
  </si>
  <si>
    <t>IZVRŠENJE
2014.</t>
  </si>
  <si>
    <t>PLAN
2015.</t>
  </si>
  <si>
    <t>PRIJEDLOG PRORAČUNA ZA 2016.</t>
  </si>
  <si>
    <t>PROJEKCIJA PRORAČUNA ZA 2017.</t>
  </si>
  <si>
    <t>PROJEKCIJA PRORAČUNA ZA 2018.</t>
  </si>
  <si>
    <t>Pods- kupina</t>
  </si>
  <si>
    <t>Izvršenje
2014.</t>
  </si>
  <si>
    <t>Plan
2015.</t>
  </si>
  <si>
    <t>Prijedlog proračuna za 
2016.</t>
  </si>
  <si>
    <t>Projekcija proračuna za
2017.</t>
  </si>
  <si>
    <t>Projekcija proračuna za
2018.</t>
  </si>
  <si>
    <t>POTICANJE ČISTIJE PROIZVODNJE, IZBJEGAVANJE I SMANJIV. NASTAJANJA OTPADA I EMISIJA ŠTETNIH PLINOVA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</si>
</sst>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.mm\.dd"/>
  </numFmts>
  <fonts count="39" x14ac:knownFonts="1">
    <font>
      <sz val="10"/>
      <color indexed="8"/>
      <name val="MS Sans Serif"/>
      <charset val="238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MS Sans Serif"/>
      <family val="2"/>
      <charset val="238"/>
    </font>
    <font>
      <b/>
      <sz val="14"/>
      <color indexed="8"/>
      <name val="Times New Roman"/>
      <family val="1"/>
    </font>
    <font>
      <sz val="14"/>
      <color indexed="8"/>
      <name val="MS Sans Serif"/>
      <family val="2"/>
      <charset val="238"/>
    </font>
    <font>
      <sz val="14"/>
      <color indexed="8"/>
      <name val="Times New Roman"/>
      <family val="1"/>
    </font>
    <font>
      <sz val="12"/>
      <color indexed="8"/>
      <name val="MS Sans Serif"/>
      <family val="2"/>
      <charset val="238"/>
    </font>
    <font>
      <b/>
      <sz val="10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0"/>
      <color indexed="8"/>
      <name val="MS Sans Serif"/>
      <family val="2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rgb="FFC0000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1"/>
      <name val="Times New Roman"/>
      <family val="1"/>
    </font>
    <font>
      <sz val="11"/>
      <name val="Times New Roman"/>
      <family val="1"/>
      <charset val="238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  <charset val="238"/>
    </font>
    <font>
      <sz val="11"/>
      <name val="MS Sans Serif"/>
      <family val="2"/>
      <charset val="238"/>
    </font>
    <font>
      <b/>
      <sz val="11"/>
      <name val="MS Sans Serif"/>
      <family val="2"/>
      <charset val="238"/>
    </font>
    <font>
      <b/>
      <sz val="11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270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0" fontId="1" fillId="0" borderId="0" xfId="0" quotePrefix="1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5" fillId="0" borderId="0" xfId="0" quotePrefix="1" applyFont="1" applyBorder="1" applyAlignment="1">
      <alignment horizontal="left" vertical="center"/>
    </xf>
    <xf numFmtId="0" fontId="9" fillId="0" borderId="0" xfId="0" applyNumberFormat="1" applyFont="1" applyFill="1" applyBorder="1" applyAlignment="1" applyProtection="1"/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10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/>
    </xf>
    <xf numFmtId="0" fontId="7" fillId="0" borderId="0" xfId="0" quotePrefix="1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3" fontId="0" fillId="0" borderId="0" xfId="0" applyNumberFormat="1" applyFill="1" applyBorder="1" applyAlignment="1" applyProtection="1"/>
    <xf numFmtId="3" fontId="9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wrapText="1"/>
    </xf>
    <xf numFmtId="0" fontId="14" fillId="0" borderId="0" xfId="0" quotePrefix="1" applyNumberFormat="1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/>
    <xf numFmtId="3" fontId="17" fillId="0" borderId="3" xfId="0" applyNumberFormat="1" applyFont="1" applyFill="1" applyBorder="1" applyAlignment="1" applyProtection="1">
      <alignment horizontal="right"/>
    </xf>
    <xf numFmtId="3" fontId="17" fillId="0" borderId="3" xfId="0" applyNumberFormat="1" applyFont="1" applyFill="1" applyBorder="1" applyAlignment="1" applyProtection="1">
      <alignment horizontal="right" wrapText="1"/>
    </xf>
    <xf numFmtId="3" fontId="5" fillId="0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 applyProtection="1">
      <alignment horizontal="right"/>
    </xf>
    <xf numFmtId="3" fontId="20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center"/>
    </xf>
    <xf numFmtId="3" fontId="21" fillId="0" borderId="1" xfId="0" applyNumberFormat="1" applyFont="1" applyFill="1" applyBorder="1" applyAlignment="1">
      <alignment horizontal="center" vertical="center" wrapText="1"/>
    </xf>
    <xf numFmtId="3" fontId="21" fillId="0" borderId="3" xfId="0" applyNumberFormat="1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quotePrefix="1" applyNumberFormat="1" applyFont="1" applyFill="1" applyBorder="1" applyAlignment="1" applyProtection="1">
      <alignment horizontal="left" wrapText="1"/>
    </xf>
    <xf numFmtId="3" fontId="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horizontal="left" wrapText="1"/>
    </xf>
    <xf numFmtId="0" fontId="17" fillId="0" borderId="0" xfId="0" applyNumberFormat="1" applyFont="1" applyFill="1" applyBorder="1" applyAlignment="1" applyProtection="1">
      <alignment horizontal="left" vertical="top" wrapText="1"/>
    </xf>
    <xf numFmtId="3" fontId="17" fillId="0" borderId="0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left" vertical="top" wrapText="1"/>
    </xf>
    <xf numFmtId="3" fontId="22" fillId="0" borderId="0" xfId="0" applyNumberFormat="1" applyFont="1" applyFill="1" applyBorder="1" applyAlignment="1" applyProtection="1">
      <alignment wrapText="1"/>
    </xf>
    <xf numFmtId="3" fontId="23" fillId="0" borderId="0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left" wrapText="1"/>
    </xf>
    <xf numFmtId="0" fontId="24" fillId="0" borderId="0" xfId="0" applyNumberFormat="1" applyFont="1" applyFill="1" applyBorder="1" applyAlignment="1" applyProtection="1">
      <alignment horizontal="left" wrapText="1"/>
    </xf>
    <xf numFmtId="0" fontId="24" fillId="0" borderId="0" xfId="0" applyNumberFormat="1" applyFont="1" applyFill="1" applyBorder="1" applyAlignment="1" applyProtection="1">
      <alignment wrapText="1"/>
    </xf>
    <xf numFmtId="3" fontId="24" fillId="0" borderId="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25" fillId="0" borderId="0" xfId="0" applyNumberFormat="1" applyFont="1" applyFill="1" applyBorder="1" applyAlignment="1" applyProtection="1">
      <alignment horizontal="left" vertical="top" wrapText="1"/>
    </xf>
    <xf numFmtId="0" fontId="25" fillId="0" borderId="0" xfId="0" applyNumberFormat="1" applyFont="1" applyFill="1" applyBorder="1" applyAlignment="1" applyProtection="1">
      <alignment wrapText="1"/>
    </xf>
    <xf numFmtId="3" fontId="25" fillId="0" borderId="0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left" vertical="top"/>
    </xf>
    <xf numFmtId="3" fontId="22" fillId="0" borderId="0" xfId="0" applyNumberFormat="1" applyFont="1" applyFill="1" applyBorder="1" applyAlignment="1" applyProtection="1"/>
    <xf numFmtId="3" fontId="23" fillId="0" borderId="0" xfId="0" applyNumberFormat="1" applyFont="1" applyFill="1" applyBorder="1" applyAlignment="1" applyProtection="1"/>
    <xf numFmtId="0" fontId="24" fillId="2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horizontal="left" wrapText="1"/>
    </xf>
    <xf numFmtId="0" fontId="27" fillId="0" borderId="0" xfId="0" applyNumberFormat="1" applyFont="1" applyFill="1" applyBorder="1" applyAlignment="1" applyProtection="1">
      <alignment horizontal="left" wrapText="1"/>
    </xf>
    <xf numFmtId="0" fontId="26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left" wrapText="1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3" fontId="14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wrapText="1"/>
    </xf>
    <xf numFmtId="3" fontId="14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wrapText="1"/>
    </xf>
    <xf numFmtId="3" fontId="25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5" fillId="0" borderId="0" xfId="0" applyFont="1" applyBorder="1" applyAlignment="1">
      <alignment horizontal="left" vertical="center"/>
    </xf>
    <xf numFmtId="0" fontId="20" fillId="0" borderId="0" xfId="0" quotePrefix="1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20" fillId="0" borderId="0" xfId="0" quotePrefix="1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30" fillId="0" borderId="0" xfId="0" quotePrefix="1" applyFont="1" applyBorder="1" applyAlignment="1">
      <alignment horizontal="left" vertical="center"/>
    </xf>
    <xf numFmtId="0" fontId="5" fillId="0" borderId="0" xfId="0" quotePrefix="1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30" fillId="0" borderId="0" xfId="0" quotePrefix="1" applyNumberFormat="1" applyFont="1" applyFill="1" applyBorder="1" applyAlignment="1" applyProtection="1">
      <alignment horizontal="left"/>
    </xf>
    <xf numFmtId="0" fontId="5" fillId="0" borderId="1" xfId="0" quotePrefix="1" applyFont="1" applyBorder="1" applyAlignment="1">
      <alignment horizontal="left" vertical="center" wrapText="1"/>
    </xf>
    <xf numFmtId="0" fontId="20" fillId="0" borderId="0" xfId="0" quotePrefix="1" applyNumberFormat="1" applyFont="1" applyFill="1" applyBorder="1" applyAlignment="1" applyProtection="1">
      <alignment horizontal="left"/>
    </xf>
    <xf numFmtId="3" fontId="5" fillId="0" borderId="0" xfId="0" quotePrefix="1" applyNumberFormat="1" applyFont="1" applyFill="1" applyBorder="1" applyAlignment="1" applyProtection="1">
      <alignment horizontal="left" wrapText="1"/>
    </xf>
    <xf numFmtId="3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/>
    <xf numFmtId="3" fontId="6" fillId="0" borderId="0" xfId="0" applyNumberFormat="1" applyFont="1" applyFill="1" applyBorder="1" applyAlignment="1" applyProtection="1"/>
    <xf numFmtId="0" fontId="21" fillId="0" borderId="1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0" xfId="0" quotePrefix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3" fontId="30" fillId="0" borderId="0" xfId="0" applyNumberFormat="1" applyFont="1" applyFill="1" applyBorder="1" applyAlignment="1" applyProtection="1">
      <alignment wrapText="1"/>
    </xf>
    <xf numFmtId="0" fontId="5" fillId="0" borderId="1" xfId="0" quotePrefix="1" applyNumberFormat="1" applyFont="1" applyFill="1" applyBorder="1" applyAlignment="1" applyProtection="1">
      <alignment horizontal="left" vertical="center" wrapText="1"/>
    </xf>
    <xf numFmtId="3" fontId="20" fillId="0" borderId="0" xfId="0" quotePrefix="1" applyNumberFormat="1" applyFont="1" applyFill="1" applyBorder="1" applyAlignment="1" applyProtection="1">
      <alignment horizontal="left" wrapText="1"/>
    </xf>
    <xf numFmtId="3" fontId="20" fillId="0" borderId="0" xfId="0" applyNumberFormat="1" applyFont="1" applyFill="1" applyBorder="1" applyAlignment="1" applyProtection="1">
      <alignment wrapText="1"/>
    </xf>
    <xf numFmtId="3" fontId="20" fillId="0" borderId="0" xfId="0" applyNumberFormat="1" applyFont="1" applyFill="1" applyBorder="1" applyAlignment="1" applyProtection="1">
      <alignment horizontal="left" wrapText="1"/>
    </xf>
    <xf numFmtId="0" fontId="20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wrapText="1"/>
    </xf>
    <xf numFmtId="3" fontId="14" fillId="0" borderId="7" xfId="1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5" fillId="0" borderId="0" xfId="0" quotePrefix="1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 horizontal="left" vertical="top"/>
    </xf>
    <xf numFmtId="0" fontId="17" fillId="0" borderId="0" xfId="0" applyNumberFormat="1" applyFont="1" applyFill="1" applyBorder="1" applyAlignment="1" applyProtection="1">
      <alignment horizontal="left" vertical="top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/>
    </xf>
    <xf numFmtId="0" fontId="22" fillId="0" borderId="0" xfId="0" applyNumberFormat="1" applyFont="1" applyFill="1" applyBorder="1" applyAlignment="1" applyProtection="1">
      <alignment horizontal="left" vertical="top"/>
    </xf>
    <xf numFmtId="0" fontId="22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left"/>
    </xf>
    <xf numFmtId="3" fontId="25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vertical="top"/>
    </xf>
    <xf numFmtId="0" fontId="25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/>
    </xf>
    <xf numFmtId="0" fontId="20" fillId="0" borderId="0" xfId="0" applyNumberFormat="1" applyFont="1" applyFill="1" applyBorder="1" applyAlignment="1" applyProtection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/>
    <xf numFmtId="3" fontId="17" fillId="0" borderId="0" xfId="0" applyNumberFormat="1" applyFont="1" applyFill="1" applyBorder="1" applyAlignment="1" applyProtection="1"/>
    <xf numFmtId="0" fontId="22" fillId="0" borderId="0" xfId="0" applyFont="1" applyBorder="1" applyAlignment="1"/>
    <xf numFmtId="0" fontId="25" fillId="0" borderId="0" xfId="0" applyFont="1" applyBorder="1" applyAlignment="1"/>
    <xf numFmtId="0" fontId="25" fillId="0" borderId="0" xfId="0" quotePrefix="1" applyFont="1" applyBorder="1" applyAlignment="1">
      <alignment horizontal="left" vertical="top"/>
    </xf>
    <xf numFmtId="0" fontId="22" fillId="0" borderId="0" xfId="0" quotePrefix="1" applyFont="1" applyBorder="1" applyAlignment="1">
      <alignment horizontal="left" vertical="top"/>
    </xf>
    <xf numFmtId="0" fontId="22" fillId="0" borderId="0" xfId="0" quotePrefix="1" applyFont="1" applyBorder="1" applyAlignment="1">
      <alignment horizontal="left"/>
    </xf>
    <xf numFmtId="0" fontId="25" fillId="0" borderId="0" xfId="0" quotePrefix="1" applyFont="1" applyBorder="1" applyAlignment="1">
      <alignment horizontal="left"/>
    </xf>
    <xf numFmtId="0" fontId="32" fillId="0" borderId="0" xfId="0" applyFont="1" applyBorder="1" applyAlignment="1">
      <alignment horizontal="left" vertical="top"/>
    </xf>
    <xf numFmtId="0" fontId="25" fillId="0" borderId="0" xfId="0" applyFont="1" applyFill="1" applyBorder="1" applyAlignment="1"/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wrapText="1"/>
    </xf>
    <xf numFmtId="0" fontId="30" fillId="0" borderId="0" xfId="0" applyFont="1" applyBorder="1" applyAlignment="1">
      <alignment horizontal="left" vertical="top"/>
    </xf>
    <xf numFmtId="0" fontId="25" fillId="0" borderId="0" xfId="0" applyNumberFormat="1" applyFont="1" applyFill="1" applyBorder="1" applyAlignment="1" applyProtection="1">
      <alignment horizontal="left" vertical="center"/>
    </xf>
    <xf numFmtId="0" fontId="22" fillId="0" borderId="0" xfId="0" quotePrefix="1" applyFont="1" applyBorder="1" applyAlignment="1">
      <alignment horizontal="left" wrapText="1"/>
    </xf>
    <xf numFmtId="0" fontId="30" fillId="0" borderId="0" xfId="0" quotePrefix="1" applyFont="1" applyBorder="1" applyAlignment="1">
      <alignment horizontal="left" vertical="top"/>
    </xf>
    <xf numFmtId="0" fontId="32" fillId="0" borderId="0" xfId="0" quotePrefix="1" applyFont="1" applyBorder="1" applyAlignment="1">
      <alignment horizontal="left"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14" fillId="0" borderId="0" xfId="0" quotePrefix="1" applyFont="1" applyBorder="1" applyAlignment="1">
      <alignment horizontal="left" vertical="top"/>
    </xf>
    <xf numFmtId="0" fontId="14" fillId="0" borderId="0" xfId="0" applyFont="1" applyBorder="1" applyAlignment="1">
      <alignment horizontal="left" wrapText="1"/>
    </xf>
    <xf numFmtId="0" fontId="17" fillId="0" borderId="0" xfId="0" applyFont="1" applyBorder="1" applyAlignment="1"/>
    <xf numFmtId="0" fontId="5" fillId="0" borderId="0" xfId="0" applyFont="1" applyBorder="1" applyAlignment="1">
      <alignment horizontal="left"/>
    </xf>
    <xf numFmtId="0" fontId="17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left"/>
    </xf>
    <xf numFmtId="0" fontId="25" fillId="0" borderId="0" xfId="0" quotePrefix="1" applyNumberFormat="1" applyFont="1" applyFill="1" applyBorder="1" applyAlignment="1" applyProtection="1">
      <alignment horizontal="left" vertical="top"/>
    </xf>
    <xf numFmtId="0" fontId="25" fillId="0" borderId="0" xfId="0" applyNumberFormat="1" applyFont="1" applyFill="1" applyBorder="1" applyAlignment="1" applyProtection="1">
      <alignment horizontal="left"/>
    </xf>
    <xf numFmtId="0" fontId="25" fillId="0" borderId="0" xfId="0" quotePrefix="1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top"/>
    </xf>
    <xf numFmtId="0" fontId="5" fillId="0" borderId="0" xfId="0" quotePrefix="1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>
      <alignment wrapText="1"/>
    </xf>
    <xf numFmtId="3" fontId="25" fillId="0" borderId="0" xfId="0" quotePrefix="1" applyNumberFormat="1" applyFont="1" applyFill="1" applyBorder="1" applyAlignment="1" applyProtection="1">
      <alignment horizontal="left" wrapText="1"/>
    </xf>
    <xf numFmtId="0" fontId="25" fillId="0" borderId="0" xfId="0" quotePrefix="1" applyFont="1" applyBorder="1" applyAlignment="1">
      <alignment horizontal="left" wrapText="1"/>
    </xf>
    <xf numFmtId="3" fontId="25" fillId="0" borderId="0" xfId="0" applyNumberFormat="1" applyFont="1" applyFill="1" applyBorder="1" applyAlignment="1" applyProtection="1">
      <alignment horizontal="left" wrapText="1"/>
    </xf>
    <xf numFmtId="3" fontId="22" fillId="0" borderId="0" xfId="0" quotePrefix="1" applyNumberFormat="1" applyFont="1" applyFill="1" applyBorder="1" applyAlignment="1" applyProtection="1">
      <alignment horizontal="left" wrapText="1"/>
    </xf>
    <xf numFmtId="0" fontId="1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vertical="center"/>
    </xf>
    <xf numFmtId="3" fontId="14" fillId="0" borderId="0" xfId="0" applyNumberFormat="1" applyFont="1" applyFill="1" applyBorder="1" applyAlignment="1" applyProtection="1"/>
    <xf numFmtId="3" fontId="2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3" fontId="19" fillId="0" borderId="0" xfId="0" applyNumberFormat="1" applyFont="1" applyFill="1" applyBorder="1" applyAlignment="1" applyProtection="1"/>
    <xf numFmtId="0" fontId="25" fillId="0" borderId="0" xfId="0" applyFont="1" applyBorder="1" applyAlignment="1">
      <alignment horizontal="left" vertical="center" wrapText="1"/>
    </xf>
    <xf numFmtId="4" fontId="25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wrapText="1"/>
    </xf>
    <xf numFmtId="0" fontId="33" fillId="0" borderId="0" xfId="0" applyNumberFormat="1" applyFont="1" applyFill="1" applyBorder="1" applyAlignment="1" applyProtection="1">
      <alignment vertical="center"/>
    </xf>
    <xf numFmtId="3" fontId="14" fillId="0" borderId="1" xfId="1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right" wrapText="1"/>
    </xf>
    <xf numFmtId="0" fontId="5" fillId="0" borderId="1" xfId="0" applyNumberFormat="1" applyFont="1" applyFill="1" applyBorder="1" applyAlignment="1" applyProtection="1">
      <alignment vertical="center" wrapText="1"/>
    </xf>
    <xf numFmtId="3" fontId="16" fillId="0" borderId="0" xfId="0" applyNumberFormat="1" applyFont="1" applyFill="1" applyBorder="1" applyAlignment="1">
      <alignment horizontal="right" wrapText="1"/>
    </xf>
    <xf numFmtId="0" fontId="14" fillId="0" borderId="0" xfId="0" applyNumberFormat="1" applyFont="1" applyFill="1" applyBorder="1" applyAlignment="1" applyProtection="1">
      <alignment horizontal="left"/>
    </xf>
    <xf numFmtId="0" fontId="14" fillId="0" borderId="0" xfId="0" applyFont="1" applyFill="1" applyBorder="1" applyAlignment="1">
      <alignment horizontal="left" vertical="center"/>
    </xf>
    <xf numFmtId="0" fontId="19" fillId="0" borderId="0" xfId="0" quotePrefix="1" applyFont="1" applyFill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25" fillId="0" borderId="0" xfId="0" quotePrefix="1" applyFont="1" applyFill="1" applyBorder="1" applyAlignment="1">
      <alignment horizontal="left" vertical="center"/>
    </xf>
    <xf numFmtId="0" fontId="24" fillId="0" borderId="0" xfId="0" quotePrefix="1" applyFont="1" applyFill="1" applyBorder="1" applyAlignment="1">
      <alignment horizontal="left" wrapText="1"/>
    </xf>
    <xf numFmtId="3" fontId="24" fillId="0" borderId="0" xfId="0" applyNumberFormat="1" applyFont="1" applyFill="1" applyBorder="1" applyAlignment="1" applyProtection="1"/>
    <xf numFmtId="0" fontId="19" fillId="0" borderId="0" xfId="0" applyFont="1" applyFill="1" applyBorder="1" applyAlignment="1">
      <alignment horizontal="left" wrapText="1"/>
    </xf>
    <xf numFmtId="0" fontId="34" fillId="0" borderId="0" xfId="0" applyNumberFormat="1" applyFont="1" applyFill="1" applyBorder="1" applyAlignment="1" applyProtection="1">
      <alignment vertical="center"/>
    </xf>
    <xf numFmtId="0" fontId="14" fillId="0" borderId="0" xfId="0" quotePrefix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wrapText="1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19" fillId="0" borderId="0" xfId="0" quotePrefix="1" applyNumberFormat="1" applyFont="1" applyFill="1" applyBorder="1" applyAlignment="1" applyProtection="1">
      <alignment horizontal="left" wrapText="1"/>
    </xf>
    <xf numFmtId="0" fontId="19" fillId="0" borderId="0" xfId="0" applyNumberFormat="1" applyFont="1" applyFill="1" applyBorder="1" applyAlignment="1" applyProtection="1">
      <alignment wrapText="1"/>
    </xf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>
      <alignment horizontal="left" wrapText="1"/>
    </xf>
    <xf numFmtId="3" fontId="33" fillId="0" borderId="0" xfId="0" applyNumberFormat="1" applyFont="1" applyFill="1" applyBorder="1" applyAlignment="1" applyProtection="1"/>
    <xf numFmtId="3" fontId="33" fillId="0" borderId="0" xfId="0" applyNumberFormat="1" applyFont="1" applyFill="1" applyBorder="1" applyAlignment="1" applyProtection="1">
      <alignment vertical="center"/>
    </xf>
    <xf numFmtId="3" fontId="25" fillId="0" borderId="0" xfId="0" applyNumberFormat="1" applyFont="1" applyFill="1" applyBorder="1" applyAlignment="1"/>
    <xf numFmtId="3" fontId="14" fillId="0" borderId="0" xfId="0" applyNumberFormat="1" applyFont="1" applyFill="1" applyBorder="1" applyAlignment="1" applyProtection="1">
      <alignment horizontal="right"/>
    </xf>
    <xf numFmtId="3" fontId="25" fillId="0" borderId="0" xfId="0" applyNumberFormat="1" applyFont="1" applyFill="1" applyBorder="1" applyAlignment="1" applyProtection="1">
      <alignment horizontal="right"/>
    </xf>
    <xf numFmtId="3" fontId="23" fillId="0" borderId="0" xfId="0" applyNumberFormat="1" applyFont="1" applyFill="1" applyBorder="1" applyAlignment="1" applyProtection="1">
      <alignment horizontal="right"/>
    </xf>
    <xf numFmtId="3" fontId="14" fillId="0" borderId="0" xfId="0" applyNumberFormat="1" applyFont="1" applyFill="1" applyBorder="1" applyAlignment="1"/>
    <xf numFmtId="3" fontId="23" fillId="0" borderId="0" xfId="0" applyNumberFormat="1" applyFont="1" applyFill="1" applyBorder="1" applyAlignment="1"/>
    <xf numFmtId="0" fontId="34" fillId="0" borderId="0" xfId="0" applyNumberFormat="1" applyFont="1" applyFill="1" applyBorder="1" applyAlignment="1" applyProtection="1">
      <alignment wrapText="1"/>
    </xf>
    <xf numFmtId="3" fontId="34" fillId="0" borderId="0" xfId="0" applyNumberFormat="1" applyFont="1" applyFill="1" applyBorder="1" applyAlignment="1" applyProtection="1"/>
    <xf numFmtId="3" fontId="34" fillId="0" borderId="0" xfId="0" applyNumberFormat="1" applyFont="1" applyFill="1" applyBorder="1" applyAlignment="1" applyProtection="1">
      <alignment horizontal="right"/>
    </xf>
    <xf numFmtId="0" fontId="25" fillId="0" borderId="0" xfId="0" applyFont="1" applyFill="1" applyAlignment="1">
      <alignment wrapText="1"/>
    </xf>
    <xf numFmtId="0" fontId="33" fillId="0" borderId="0" xfId="0" applyNumberFormat="1" applyFont="1" applyFill="1" applyBorder="1" applyAlignment="1" applyProtection="1">
      <alignment wrapText="1"/>
    </xf>
    <xf numFmtId="0" fontId="25" fillId="0" borderId="0" xfId="0" applyFont="1" applyFill="1" applyBorder="1" applyAlignment="1">
      <alignment horizontal="left"/>
    </xf>
    <xf numFmtId="0" fontId="25" fillId="0" borderId="0" xfId="0" applyFont="1" applyBorder="1" applyAlignment="1">
      <alignment wrapText="1"/>
    </xf>
    <xf numFmtId="0" fontId="35" fillId="0" borderId="0" xfId="0" applyNumberFormat="1" applyFont="1" applyFill="1" applyBorder="1" applyAlignment="1" applyProtection="1">
      <alignment wrapText="1"/>
    </xf>
    <xf numFmtId="0" fontId="36" fillId="0" borderId="0" xfId="0" applyFont="1" applyFill="1" applyAlignment="1">
      <alignment horizontal="left" vertical="center"/>
    </xf>
    <xf numFmtId="0" fontId="37" fillId="0" borderId="0" xfId="0" applyFont="1" applyFill="1" applyAlignment="1">
      <alignment wrapText="1"/>
    </xf>
    <xf numFmtId="0" fontId="25" fillId="0" borderId="0" xfId="0" applyFont="1" applyFill="1" applyAlignment="1">
      <alignment horizontal="left" vertical="center"/>
    </xf>
    <xf numFmtId="0" fontId="33" fillId="0" borderId="0" xfId="0" applyNumberFormat="1" applyFont="1" applyFill="1" applyBorder="1" applyAlignment="1" applyProtection="1"/>
    <xf numFmtId="4" fontId="3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0" fontId="38" fillId="0" borderId="0" xfId="0" applyFont="1" applyFill="1" applyAlignment="1">
      <alignment wrapText="1"/>
    </xf>
    <xf numFmtId="0" fontId="24" fillId="0" borderId="0" xfId="0" quotePrefix="1" applyFont="1" applyFill="1" applyAlignment="1">
      <alignment horizontal="left" wrapText="1"/>
    </xf>
    <xf numFmtId="0" fontId="14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quotePrefix="1" applyFont="1" applyFill="1" applyAlignment="1">
      <alignment horizontal="left" vertical="center"/>
    </xf>
    <xf numFmtId="0" fontId="14" fillId="0" borderId="0" xfId="0" quotePrefix="1" applyFont="1" applyFill="1" applyAlignment="1">
      <alignment horizontal="left" vertical="center"/>
    </xf>
    <xf numFmtId="0" fontId="19" fillId="0" borderId="0" xfId="0" quotePrefix="1" applyFont="1" applyFill="1" applyAlignment="1">
      <alignment horizontal="left" wrapText="1"/>
    </xf>
    <xf numFmtId="0" fontId="14" fillId="0" borderId="4" xfId="0" applyFont="1" applyFill="1" applyBorder="1" applyAlignment="1">
      <alignment vertical="center"/>
    </xf>
    <xf numFmtId="0" fontId="14" fillId="0" borderId="4" xfId="0" quotePrefix="1" applyFont="1" applyFill="1" applyBorder="1" applyAlignment="1">
      <alignment horizontal="left" vertical="center"/>
    </xf>
    <xf numFmtId="0" fontId="38" fillId="0" borderId="0" xfId="0" quotePrefix="1" applyFont="1" applyFill="1" applyAlignment="1">
      <alignment horizontal="left" wrapText="1"/>
    </xf>
    <xf numFmtId="0" fontId="36" fillId="0" borderId="0" xfId="0" quotePrefix="1" applyNumberFormat="1" applyFont="1" applyFill="1" applyBorder="1" applyAlignment="1" applyProtection="1">
      <alignment horizontal="left" vertical="center"/>
    </xf>
    <xf numFmtId="3" fontId="38" fillId="0" borderId="0" xfId="0" applyNumberFormat="1" applyFont="1" applyFill="1" applyBorder="1" applyAlignment="1" applyProtection="1">
      <alignment wrapText="1"/>
    </xf>
    <xf numFmtId="0" fontId="24" fillId="0" borderId="0" xfId="0" quotePrefix="1" applyNumberFormat="1" applyFont="1" applyFill="1" applyBorder="1" applyAlignment="1" applyProtection="1">
      <alignment horizontal="left" wrapText="1"/>
    </xf>
    <xf numFmtId="0" fontId="25" fillId="0" borderId="0" xfId="0" quotePrefix="1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164" fontId="3" fillId="0" borderId="0" xfId="0" quotePrefix="1" applyNumberFormat="1" applyFont="1" applyAlignment="1">
      <alignment horizontal="left" vertical="center" wrapText="1"/>
    </xf>
    <xf numFmtId="0" fontId="0" fillId="0" borderId="0" xfId="0" applyNumberFormat="1" applyFill="1" applyBorder="1" applyAlignment="1" applyProtection="1">
      <alignment wrapText="1"/>
    </xf>
    <xf numFmtId="0" fontId="5" fillId="0" borderId="2" xfId="0" applyFont="1" applyBorder="1" applyAlignment="1">
      <alignment horizontal="left"/>
    </xf>
    <xf numFmtId="0" fontId="6" fillId="0" borderId="1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21" fillId="0" borderId="6" xfId="0" applyNumberFormat="1" applyFont="1" applyFill="1" applyBorder="1" applyAlignment="1" applyProtection="1">
      <alignment horizontal="center" vertical="center"/>
    </xf>
    <xf numFmtId="0" fontId="4" fillId="0" borderId="0" xfId="0" quotePrefix="1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Fill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6" fillId="0" borderId="1" xfId="0" applyNumberFormat="1" applyFont="1" applyFill="1" applyBorder="1" applyAlignment="1" applyProtection="1">
      <alignment wrapText="1"/>
    </xf>
    <xf numFmtId="0" fontId="6" fillId="0" borderId="6" xfId="0" applyNumberFormat="1" applyFont="1" applyFill="1" applyBorder="1" applyAlignment="1" applyProtection="1">
      <alignment wrapText="1"/>
    </xf>
    <xf numFmtId="0" fontId="5" fillId="0" borderId="5" xfId="0" quotePrefix="1" applyNumberFormat="1" applyFont="1" applyFill="1" applyBorder="1" applyAlignment="1" applyProtection="1">
      <alignment horizontal="left" wrapText="1"/>
    </xf>
    <xf numFmtId="0" fontId="6" fillId="0" borderId="5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5" xfId="0" quotePrefix="1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top" wrapText="1"/>
    </xf>
    <xf numFmtId="0" fontId="14" fillId="0" borderId="5" xfId="0" applyNumberFormat="1" applyFont="1" applyFill="1" applyBorder="1" applyAlignment="1" applyProtection="1">
      <alignment horizontal="center" vertical="center"/>
    </xf>
  </cellXfs>
  <cellStyles count="2">
    <cellStyle name="Normalno" xfId="0" builtinId="0"/>
    <cellStyle name="Normalno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2"/>
  <sheetViews>
    <sheetView tabSelected="1" topLeftCell="A3" zoomScaleNormal="100" workbookViewId="0">
      <selection activeCell="F29" sqref="F29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5" customWidth="1"/>
    <col min="5" max="5" width="37.28515625" customWidth="1"/>
    <col min="6" max="6" width="14.140625" style="16" customWidth="1"/>
    <col min="7" max="7" width="14.7109375" customWidth="1"/>
    <col min="8" max="8" width="18.7109375" customWidth="1"/>
    <col min="9" max="9" width="18.42578125" customWidth="1"/>
    <col min="10" max="10" width="18.28515625" customWidth="1"/>
    <col min="12" max="14" width="12" bestFit="1" customWidth="1"/>
  </cols>
  <sheetData>
    <row r="1" spans="1:14" ht="12.75" hidden="1" customHeight="1" x14ac:dyDescent="0.2">
      <c r="A1" s="246" t="s">
        <v>3</v>
      </c>
      <c r="B1" s="247"/>
      <c r="C1" s="247"/>
      <c r="D1" s="247"/>
      <c r="E1" s="247"/>
    </row>
    <row r="2" spans="1:14" ht="27.75" hidden="1" customHeight="1" x14ac:dyDescent="0.2">
      <c r="A2" s="247"/>
      <c r="B2" s="247"/>
      <c r="C2" s="247"/>
      <c r="D2" s="247"/>
      <c r="E2" s="247"/>
    </row>
    <row r="3" spans="1:14" ht="27.75" customHeight="1" x14ac:dyDescent="0.2">
      <c r="A3" s="259" t="s">
        <v>287</v>
      </c>
      <c r="B3" s="259"/>
      <c r="C3" s="259"/>
      <c r="D3" s="259"/>
      <c r="E3" s="259"/>
      <c r="F3" s="259"/>
      <c r="G3" s="259"/>
      <c r="H3" s="259"/>
      <c r="I3" s="259"/>
      <c r="J3" s="259"/>
    </row>
    <row r="4" spans="1:14" ht="20.25" customHeight="1" x14ac:dyDescent="0.2">
      <c r="A4" s="259"/>
      <c r="B4" s="259"/>
      <c r="C4" s="259"/>
      <c r="D4" s="259"/>
      <c r="E4" s="259"/>
      <c r="F4" s="259"/>
      <c r="G4" s="259"/>
      <c r="H4" s="259"/>
      <c r="I4" s="259"/>
      <c r="J4" s="259"/>
    </row>
    <row r="5" spans="1:14" s="11" customFormat="1" ht="21" customHeight="1" x14ac:dyDescent="0.25">
      <c r="A5" s="258" t="s">
        <v>73</v>
      </c>
      <c r="B5" s="258"/>
      <c r="C5" s="258"/>
      <c r="D5" s="258"/>
      <c r="E5" s="258"/>
      <c r="F5" s="258"/>
      <c r="G5" s="258"/>
      <c r="H5" s="258"/>
      <c r="I5" s="258"/>
      <c r="J5" s="258"/>
    </row>
    <row r="6" spans="1:14" s="1" customFormat="1" ht="18.75" customHeight="1" x14ac:dyDescent="0.2">
      <c r="A6" s="253" t="s">
        <v>5</v>
      </c>
      <c r="B6" s="253"/>
      <c r="C6" s="253"/>
      <c r="D6" s="253"/>
      <c r="E6" s="253"/>
      <c r="F6" s="253"/>
      <c r="G6" s="253"/>
      <c r="H6" s="253"/>
      <c r="I6" s="253"/>
      <c r="J6" s="253"/>
    </row>
    <row r="7" spans="1:14" s="1" customFormat="1" ht="12.75" customHeight="1" x14ac:dyDescent="0.35">
      <c r="A7" s="10"/>
      <c r="B7" s="9"/>
      <c r="C7" s="9"/>
      <c r="D7" s="9"/>
      <c r="E7" s="9"/>
      <c r="F7" s="2"/>
    </row>
    <row r="8" spans="1:14" s="1" customFormat="1" ht="42.75" customHeight="1" x14ac:dyDescent="0.2">
      <c r="A8" s="250"/>
      <c r="B8" s="251"/>
      <c r="C8" s="251"/>
      <c r="D8" s="251"/>
      <c r="E8" s="252"/>
      <c r="F8" s="34" t="s">
        <v>288</v>
      </c>
      <c r="G8" s="34" t="s">
        <v>289</v>
      </c>
      <c r="H8" s="34" t="s">
        <v>290</v>
      </c>
      <c r="I8" s="34" t="s">
        <v>291</v>
      </c>
      <c r="J8" s="34" t="s">
        <v>292</v>
      </c>
      <c r="K8" s="13"/>
      <c r="L8" s="2"/>
      <c r="M8" s="2"/>
      <c r="N8" s="2"/>
    </row>
    <row r="9" spans="1:14" s="1" customFormat="1" ht="10.5" customHeight="1" x14ac:dyDescent="0.2">
      <c r="A9" s="254">
        <v>1</v>
      </c>
      <c r="B9" s="255"/>
      <c r="C9" s="255"/>
      <c r="D9" s="255"/>
      <c r="E9" s="256"/>
      <c r="F9" s="32">
        <v>2</v>
      </c>
      <c r="G9" s="33">
        <v>3</v>
      </c>
      <c r="H9" s="33">
        <v>4</v>
      </c>
      <c r="I9" s="33">
        <v>5</v>
      </c>
      <c r="J9" s="33">
        <v>6</v>
      </c>
      <c r="K9" s="13"/>
      <c r="L9" s="2"/>
      <c r="M9" s="2"/>
      <c r="N9" s="2"/>
    </row>
    <row r="10" spans="1:14" s="1" customFormat="1" ht="22.5" customHeight="1" x14ac:dyDescent="0.2">
      <c r="A10" s="248" t="s">
        <v>32</v>
      </c>
      <c r="B10" s="249"/>
      <c r="C10" s="249"/>
      <c r="D10" s="249"/>
      <c r="E10" s="249"/>
      <c r="F10" s="24">
        <f>prihodi!F5</f>
        <v>1168650821.3699999</v>
      </c>
      <c r="G10" s="24">
        <f>prihodi!G5</f>
        <v>1611451000</v>
      </c>
      <c r="H10" s="24">
        <f>prihodi!H5</f>
        <v>1401488978</v>
      </c>
      <c r="I10" s="24">
        <f>prihodi!I5</f>
        <v>1560547000</v>
      </c>
      <c r="J10" s="24">
        <f>prihodi!J5</f>
        <v>1520647000</v>
      </c>
      <c r="K10" s="13"/>
      <c r="L10" s="19"/>
      <c r="M10" s="19"/>
      <c r="N10" s="19"/>
    </row>
    <row r="11" spans="1:14" s="1" customFormat="1" ht="22.5" customHeight="1" x14ac:dyDescent="0.2">
      <c r="A11" s="248" t="s">
        <v>255</v>
      </c>
      <c r="B11" s="249"/>
      <c r="C11" s="249"/>
      <c r="D11" s="249"/>
      <c r="E11" s="249"/>
      <c r="F11" s="25">
        <f>prihodi!F35</f>
        <v>10623</v>
      </c>
      <c r="G11" s="25">
        <f>prihodi!G35</f>
        <v>417500</v>
      </c>
      <c r="H11" s="25">
        <f>prihodi!H35</f>
        <v>0</v>
      </c>
      <c r="I11" s="25">
        <f>prihodi!I35</f>
        <v>0</v>
      </c>
      <c r="J11" s="25">
        <f>prihodi!J35</f>
        <v>0</v>
      </c>
    </row>
    <row r="12" spans="1:14" s="1" customFormat="1" ht="22.5" customHeight="1" x14ac:dyDescent="0.2">
      <c r="A12" s="248" t="s">
        <v>237</v>
      </c>
      <c r="B12" s="249"/>
      <c r="C12" s="249"/>
      <c r="D12" s="249"/>
      <c r="E12" s="249"/>
      <c r="F12" s="25">
        <f>SUM(F10:F11)</f>
        <v>1168661444.3699999</v>
      </c>
      <c r="G12" s="25">
        <f t="shared" ref="G12" si="0">SUM(G10:G11)</f>
        <v>1611868500</v>
      </c>
      <c r="H12" s="25">
        <f>SUM(H10:H11)</f>
        <v>1401488978</v>
      </c>
      <c r="I12" s="25">
        <f t="shared" ref="I12:J12" si="1">SUM(I10:I11)</f>
        <v>1560547000</v>
      </c>
      <c r="J12" s="25">
        <f t="shared" si="1"/>
        <v>1520647000</v>
      </c>
    </row>
    <row r="13" spans="1:14" s="1" customFormat="1" ht="22.5" customHeight="1" x14ac:dyDescent="0.2">
      <c r="A13" s="248" t="s">
        <v>256</v>
      </c>
      <c r="B13" s="249"/>
      <c r="C13" s="249"/>
      <c r="D13" s="249"/>
      <c r="E13" s="249"/>
      <c r="F13" s="25">
        <f>'rashodi-opći dio'!F4</f>
        <v>1146471996.8900001</v>
      </c>
      <c r="G13" s="25">
        <f>'rashodi-opći dio'!G4</f>
        <v>1633130000</v>
      </c>
      <c r="H13" s="25">
        <f>'rashodi-opći dio'!H4</f>
        <v>1575863600</v>
      </c>
      <c r="I13" s="25">
        <f>'rashodi-opći dio'!I4</f>
        <v>1520385250</v>
      </c>
      <c r="J13" s="25">
        <f>'rashodi-opći dio'!J4</f>
        <v>1503548250</v>
      </c>
    </row>
    <row r="14" spans="1:14" s="1" customFormat="1" ht="22.5" customHeight="1" x14ac:dyDescent="0.2">
      <c r="A14" s="248" t="s">
        <v>257</v>
      </c>
      <c r="B14" s="249"/>
      <c r="C14" s="249"/>
      <c r="D14" s="249"/>
      <c r="E14" s="249"/>
      <c r="F14" s="25">
        <f>'rashodi-opći dio'!F74</f>
        <v>171052666.88999999</v>
      </c>
      <c r="G14" s="25">
        <f>'rashodi-opći dio'!G74</f>
        <v>104220000</v>
      </c>
      <c r="H14" s="25">
        <f>'rashodi-opći dio'!H74</f>
        <v>70164900</v>
      </c>
      <c r="I14" s="25">
        <f>'rashodi-opći dio'!I74</f>
        <v>27181750</v>
      </c>
      <c r="J14" s="25">
        <f>'rashodi-opći dio'!J74</f>
        <v>3318750</v>
      </c>
    </row>
    <row r="15" spans="1:14" s="1" customFormat="1" ht="22.5" customHeight="1" x14ac:dyDescent="0.2">
      <c r="A15" s="248" t="s">
        <v>258</v>
      </c>
      <c r="B15" s="249"/>
      <c r="C15" s="249"/>
      <c r="D15" s="249"/>
      <c r="E15" s="249"/>
      <c r="F15" s="25">
        <f t="shared" ref="F15:G15" si="2">SUM(F13:F14)</f>
        <v>1317524663.7800002</v>
      </c>
      <c r="G15" s="25">
        <f t="shared" si="2"/>
        <v>1737350000</v>
      </c>
      <c r="H15" s="25">
        <f>SUM(H13:H14)</f>
        <v>1646028500</v>
      </c>
      <c r="I15" s="25">
        <f t="shared" ref="I15:J15" si="3">SUM(I13:I14)</f>
        <v>1547567000</v>
      </c>
      <c r="J15" s="25">
        <f t="shared" si="3"/>
        <v>1506867000</v>
      </c>
    </row>
    <row r="16" spans="1:14" s="1" customFormat="1" ht="22.5" customHeight="1" x14ac:dyDescent="0.2">
      <c r="A16" s="248" t="s">
        <v>259</v>
      </c>
      <c r="B16" s="249"/>
      <c r="C16" s="249"/>
      <c r="D16" s="249"/>
      <c r="E16" s="249"/>
      <c r="F16" s="25">
        <f t="shared" ref="F16:G16" si="4">F12-F15</f>
        <v>-148863219.41000032</v>
      </c>
      <c r="G16" s="25">
        <f t="shared" si="4"/>
        <v>-125481500</v>
      </c>
      <c r="H16" s="25">
        <f>H12-H15</f>
        <v>-244539522</v>
      </c>
      <c r="I16" s="25">
        <f t="shared" ref="I16:J16" si="5">I12-I15</f>
        <v>12980000</v>
      </c>
      <c r="J16" s="25">
        <f t="shared" si="5"/>
        <v>13780000</v>
      </c>
    </row>
    <row r="17" spans="1:10" s="1" customFormat="1" ht="12.75" customHeight="1" x14ac:dyDescent="0.2">
      <c r="A17" s="3"/>
      <c r="B17" s="12"/>
      <c r="C17" s="12"/>
      <c r="D17" s="12"/>
      <c r="E17" s="12"/>
      <c r="F17" s="2"/>
    </row>
    <row r="18" spans="1:10" s="7" customFormat="1" ht="22.5" customHeight="1" x14ac:dyDescent="0.3">
      <c r="A18" s="257" t="s">
        <v>37</v>
      </c>
      <c r="B18" s="257"/>
      <c r="C18" s="257"/>
      <c r="D18" s="257"/>
      <c r="E18" s="257"/>
      <c r="F18" s="257"/>
      <c r="G18" s="257"/>
      <c r="H18" s="257"/>
      <c r="I18" s="257"/>
      <c r="J18" s="257"/>
    </row>
    <row r="19" spans="1:10" s="7" customFormat="1" ht="12.75" customHeight="1" x14ac:dyDescent="0.3">
      <c r="A19" s="14"/>
      <c r="B19" s="15"/>
      <c r="C19" s="15"/>
      <c r="D19" s="15"/>
      <c r="E19" s="15"/>
      <c r="F19" s="17"/>
    </row>
    <row r="20" spans="1:10" s="7" customFormat="1" ht="42.75" customHeight="1" x14ac:dyDescent="0.3">
      <c r="A20" s="250"/>
      <c r="B20" s="251"/>
      <c r="C20" s="251"/>
      <c r="D20" s="251"/>
      <c r="E20" s="252"/>
      <c r="F20" s="34" t="s">
        <v>288</v>
      </c>
      <c r="G20" s="34" t="s">
        <v>289</v>
      </c>
      <c r="H20" s="34" t="s">
        <v>290</v>
      </c>
      <c r="I20" s="34" t="s">
        <v>291</v>
      </c>
      <c r="J20" s="34" t="s">
        <v>292</v>
      </c>
    </row>
    <row r="21" spans="1:10" s="7" customFormat="1" ht="10.5" customHeight="1" x14ac:dyDescent="0.3">
      <c r="A21" s="254">
        <v>1</v>
      </c>
      <c r="B21" s="255"/>
      <c r="C21" s="255"/>
      <c r="D21" s="255"/>
      <c r="E21" s="256"/>
      <c r="F21" s="32">
        <v>2</v>
      </c>
      <c r="G21" s="33">
        <v>3</v>
      </c>
      <c r="H21" s="33">
        <v>4</v>
      </c>
      <c r="I21" s="33">
        <v>5</v>
      </c>
      <c r="J21" s="33">
        <v>6</v>
      </c>
    </row>
    <row r="22" spans="1:10" s="7" customFormat="1" ht="33.75" customHeight="1" x14ac:dyDescent="0.3">
      <c r="A22" s="260" t="s">
        <v>29</v>
      </c>
      <c r="B22" s="261"/>
      <c r="C22" s="261"/>
      <c r="D22" s="261"/>
      <c r="E22" s="262"/>
      <c r="F22" s="26">
        <f>'račun financiranja'!F5</f>
        <v>168624605.99000001</v>
      </c>
      <c r="G22" s="26">
        <f>'račun financiranja'!G5</f>
        <v>10115000</v>
      </c>
      <c r="H22" s="24">
        <f>'račun financiranja'!H5</f>
        <v>4047000</v>
      </c>
      <c r="I22" s="24">
        <f>'račun financiranja'!I5</f>
        <v>5520000</v>
      </c>
      <c r="J22" s="24">
        <f>'račun financiranja'!J5</f>
        <v>3720000</v>
      </c>
    </row>
    <row r="23" spans="1:10" s="7" customFormat="1" ht="22.15" customHeight="1" x14ac:dyDescent="0.3">
      <c r="A23" s="248" t="s">
        <v>284</v>
      </c>
      <c r="B23" s="249"/>
      <c r="C23" s="249"/>
      <c r="D23" s="249"/>
      <c r="E23" s="249"/>
      <c r="F23" s="26">
        <f>'račun financiranja'!F16</f>
        <v>15586448.120000001</v>
      </c>
      <c r="G23" s="26">
        <f>'račun financiranja'!G16</f>
        <v>11662000</v>
      </c>
      <c r="H23" s="25">
        <f>'račun financiranja'!H16</f>
        <v>7477000</v>
      </c>
      <c r="I23" s="25">
        <f>'račun financiranja'!I16</f>
        <v>18500000</v>
      </c>
      <c r="J23" s="25">
        <f>'račun financiranja'!J16</f>
        <v>17500000</v>
      </c>
    </row>
    <row r="24" spans="1:10" s="7" customFormat="1" ht="22.15" customHeight="1" x14ac:dyDescent="0.3">
      <c r="A24" s="248" t="s">
        <v>260</v>
      </c>
      <c r="B24" s="249"/>
      <c r="C24" s="249"/>
      <c r="D24" s="249"/>
      <c r="E24" s="249"/>
      <c r="F24" s="26">
        <v>198998079.19</v>
      </c>
      <c r="G24" s="26">
        <v>203173017.65000001</v>
      </c>
      <c r="H24" s="25">
        <v>247969522.15000001</v>
      </c>
      <c r="I24" s="25">
        <v>0</v>
      </c>
      <c r="J24" s="25">
        <v>0</v>
      </c>
    </row>
    <row r="25" spans="1:10" s="7" customFormat="1" ht="22.15" customHeight="1" x14ac:dyDescent="0.3">
      <c r="A25" s="248" t="s">
        <v>261</v>
      </c>
      <c r="B25" s="249"/>
      <c r="C25" s="249"/>
      <c r="D25" s="249"/>
      <c r="E25" s="249"/>
      <c r="F25" s="26">
        <f>-(F22-F23+F24+F16)</f>
        <v>-203173017.64999968</v>
      </c>
      <c r="G25" s="26">
        <f>-(G22-G23+G24+G16)</f>
        <v>-76144517.650000006</v>
      </c>
      <c r="H25" s="25">
        <v>0</v>
      </c>
      <c r="I25" s="25">
        <v>0</v>
      </c>
      <c r="J25" s="25">
        <v>0</v>
      </c>
    </row>
    <row r="26" spans="1:10" s="7" customFormat="1" ht="22.5" customHeight="1" x14ac:dyDescent="0.3">
      <c r="A26" s="248" t="s">
        <v>63</v>
      </c>
      <c r="B26" s="249"/>
      <c r="C26" s="249"/>
      <c r="D26" s="249"/>
      <c r="E26" s="249"/>
      <c r="F26" s="27">
        <f>F22+F24-F23+F25</f>
        <v>148863219.41000032</v>
      </c>
      <c r="G26" s="27">
        <f>G22+G24-G23+G25</f>
        <v>125481500</v>
      </c>
      <c r="H26" s="25">
        <f>H22+H24-H23+H25</f>
        <v>244539522.15000001</v>
      </c>
      <c r="I26" s="25">
        <f>I22+I24-I23+I25</f>
        <v>-12980000</v>
      </c>
      <c r="J26" s="25">
        <f>J22+J24-J23+J25</f>
        <v>-13780000</v>
      </c>
    </row>
    <row r="27" spans="1:10" s="7" customFormat="1" ht="22.5" customHeight="1" x14ac:dyDescent="0.3">
      <c r="A27" s="248" t="s">
        <v>262</v>
      </c>
      <c r="B27" s="249"/>
      <c r="C27" s="249"/>
      <c r="D27" s="249"/>
      <c r="E27" s="249"/>
      <c r="F27" s="27">
        <f>F16+F26</f>
        <v>0</v>
      </c>
      <c r="G27" s="27">
        <f>G16+G26</f>
        <v>0</v>
      </c>
      <c r="H27" s="27">
        <f>H16+H26</f>
        <v>0.15000000596046448</v>
      </c>
      <c r="I27" s="27">
        <f>I16+I26</f>
        <v>0</v>
      </c>
      <c r="J27" s="27">
        <f>J16+J26</f>
        <v>0</v>
      </c>
    </row>
    <row r="28" spans="1:10" s="7" customFormat="1" ht="18" customHeight="1" x14ac:dyDescent="0.35">
      <c r="A28" s="8"/>
      <c r="B28" s="9"/>
      <c r="C28" s="9"/>
      <c r="D28" s="9"/>
      <c r="E28" s="9"/>
      <c r="F28" s="17"/>
    </row>
    <row r="29" spans="1:10" s="1" customFormat="1" x14ac:dyDescent="0.2">
      <c r="D29" s="4"/>
      <c r="F29" s="2"/>
      <c r="G29" s="2"/>
      <c r="H29" s="2"/>
    </row>
    <row r="30" spans="1:10" s="1" customFormat="1" x14ac:dyDescent="0.2">
      <c r="D30" s="4"/>
      <c r="F30" s="2"/>
      <c r="H30" s="2"/>
    </row>
    <row r="31" spans="1:10" s="1" customFormat="1" x14ac:dyDescent="0.2">
      <c r="D31" s="4"/>
      <c r="F31" s="2"/>
      <c r="G31" s="2"/>
      <c r="H31" s="2"/>
    </row>
    <row r="32" spans="1:10" s="1" customFormat="1" x14ac:dyDescent="0.2">
      <c r="D32" s="4"/>
      <c r="F32" s="2"/>
    </row>
    <row r="33" spans="4:8" s="1" customFormat="1" x14ac:dyDescent="0.2">
      <c r="D33" s="4"/>
      <c r="F33" s="2"/>
      <c r="H33" s="2"/>
    </row>
    <row r="34" spans="4:8" s="1" customFormat="1" x14ac:dyDescent="0.2">
      <c r="D34" s="4"/>
      <c r="F34" s="2"/>
    </row>
    <row r="35" spans="4:8" s="1" customFormat="1" x14ac:dyDescent="0.2">
      <c r="D35" s="4"/>
      <c r="F35" s="2"/>
    </row>
    <row r="36" spans="4:8" s="1" customFormat="1" x14ac:dyDescent="0.2">
      <c r="D36" s="4"/>
      <c r="F36" s="2"/>
    </row>
    <row r="37" spans="4:8" s="1" customFormat="1" x14ac:dyDescent="0.2">
      <c r="D37" s="4"/>
      <c r="F37" s="2"/>
    </row>
    <row r="38" spans="4:8" s="1" customFormat="1" x14ac:dyDescent="0.2">
      <c r="D38" s="4"/>
      <c r="F38" s="2"/>
    </row>
    <row r="39" spans="4:8" s="1" customFormat="1" x14ac:dyDescent="0.2">
      <c r="D39" s="4"/>
      <c r="F39" s="2"/>
    </row>
    <row r="40" spans="4:8" s="1" customFormat="1" x14ac:dyDescent="0.2">
      <c r="D40" s="4"/>
      <c r="F40" s="2"/>
    </row>
    <row r="41" spans="4:8" s="1" customFormat="1" x14ac:dyDescent="0.2">
      <c r="D41" s="4"/>
      <c r="F41" s="2"/>
    </row>
    <row r="42" spans="4:8" s="1" customFormat="1" x14ac:dyDescent="0.2">
      <c r="D42" s="4"/>
      <c r="F42" s="2"/>
    </row>
    <row r="43" spans="4:8" s="1" customFormat="1" x14ac:dyDescent="0.2">
      <c r="D43" s="4"/>
      <c r="F43" s="2"/>
    </row>
    <row r="44" spans="4:8" s="1" customFormat="1" x14ac:dyDescent="0.2">
      <c r="D44" s="4"/>
      <c r="F44" s="2"/>
    </row>
    <row r="45" spans="4:8" s="1" customFormat="1" x14ac:dyDescent="0.2">
      <c r="D45" s="4"/>
      <c r="F45" s="2"/>
    </row>
    <row r="46" spans="4:8" s="1" customFormat="1" x14ac:dyDescent="0.2">
      <c r="D46" s="4"/>
      <c r="F46" s="2"/>
    </row>
    <row r="47" spans="4:8" s="1" customFormat="1" x14ac:dyDescent="0.2">
      <c r="D47" s="4"/>
      <c r="F47" s="2"/>
    </row>
    <row r="48" spans="4:8" s="1" customFormat="1" x14ac:dyDescent="0.2">
      <c r="D48" s="4"/>
      <c r="F48" s="2"/>
    </row>
    <row r="49" spans="4:6" s="1" customFormat="1" x14ac:dyDescent="0.2">
      <c r="D49" s="4"/>
      <c r="F49" s="2"/>
    </row>
    <row r="50" spans="4:6" s="1" customFormat="1" x14ac:dyDescent="0.2">
      <c r="D50" s="4"/>
      <c r="F50" s="2"/>
    </row>
    <row r="51" spans="4:6" s="1" customFormat="1" x14ac:dyDescent="0.2">
      <c r="D51" s="4"/>
      <c r="F51" s="2"/>
    </row>
    <row r="52" spans="4:6" s="1" customFormat="1" x14ac:dyDescent="0.2">
      <c r="D52" s="4"/>
      <c r="F52" s="2"/>
    </row>
    <row r="53" spans="4:6" s="1" customFormat="1" x14ac:dyDescent="0.2">
      <c r="D53" s="4"/>
      <c r="F53" s="2"/>
    </row>
    <row r="54" spans="4:6" s="1" customFormat="1" x14ac:dyDescent="0.2">
      <c r="D54" s="4"/>
      <c r="F54" s="2"/>
    </row>
    <row r="55" spans="4:6" s="1" customFormat="1" x14ac:dyDescent="0.2">
      <c r="D55" s="4"/>
      <c r="F55" s="2"/>
    </row>
    <row r="56" spans="4:6" s="1" customFormat="1" x14ac:dyDescent="0.2">
      <c r="D56" s="4"/>
      <c r="F56" s="2"/>
    </row>
    <row r="57" spans="4:6" s="1" customFormat="1" x14ac:dyDescent="0.2">
      <c r="D57" s="4"/>
      <c r="F57" s="2"/>
    </row>
    <row r="58" spans="4:6" s="1" customFormat="1" x14ac:dyDescent="0.2">
      <c r="D58" s="4"/>
      <c r="F58" s="2"/>
    </row>
    <row r="59" spans="4:6" s="1" customFormat="1" x14ac:dyDescent="0.2">
      <c r="D59" s="4"/>
      <c r="F59" s="2"/>
    </row>
    <row r="60" spans="4:6" s="1" customFormat="1" x14ac:dyDescent="0.2">
      <c r="D60" s="4"/>
      <c r="F60" s="2"/>
    </row>
    <row r="61" spans="4:6" s="1" customFormat="1" x14ac:dyDescent="0.2">
      <c r="D61" s="4"/>
      <c r="F61" s="2"/>
    </row>
    <row r="62" spans="4:6" s="1" customFormat="1" x14ac:dyDescent="0.2">
      <c r="D62" s="4"/>
      <c r="F62" s="2"/>
    </row>
    <row r="63" spans="4:6" s="1" customFormat="1" x14ac:dyDescent="0.2">
      <c r="D63" s="4"/>
      <c r="F63" s="2"/>
    </row>
    <row r="64" spans="4:6" s="1" customFormat="1" x14ac:dyDescent="0.2">
      <c r="D64" s="4"/>
      <c r="F64" s="2"/>
    </row>
    <row r="65" spans="4:6" s="1" customFormat="1" x14ac:dyDescent="0.2">
      <c r="D65" s="4"/>
      <c r="F65" s="2"/>
    </row>
    <row r="66" spans="4:6" s="1" customFormat="1" x14ac:dyDescent="0.2">
      <c r="D66" s="4"/>
      <c r="F66" s="2"/>
    </row>
    <row r="67" spans="4:6" s="1" customFormat="1" x14ac:dyDescent="0.2">
      <c r="D67" s="4"/>
      <c r="F67" s="2"/>
    </row>
    <row r="68" spans="4:6" s="1" customFormat="1" x14ac:dyDescent="0.2">
      <c r="D68" s="4"/>
      <c r="F68" s="2"/>
    </row>
    <row r="69" spans="4:6" s="1" customFormat="1" x14ac:dyDescent="0.2">
      <c r="D69" s="4"/>
      <c r="F69" s="2"/>
    </row>
    <row r="70" spans="4:6" s="1" customFormat="1" x14ac:dyDescent="0.2">
      <c r="D70" s="4"/>
      <c r="F70" s="2"/>
    </row>
    <row r="71" spans="4:6" s="1" customFormat="1" x14ac:dyDescent="0.2">
      <c r="D71" s="4"/>
      <c r="F71" s="2"/>
    </row>
    <row r="72" spans="4:6" s="1" customFormat="1" x14ac:dyDescent="0.2">
      <c r="D72" s="4"/>
      <c r="F72" s="2"/>
    </row>
    <row r="73" spans="4:6" s="1" customFormat="1" x14ac:dyDescent="0.2">
      <c r="D73" s="4"/>
      <c r="F73" s="2"/>
    </row>
    <row r="74" spans="4:6" s="1" customFormat="1" x14ac:dyDescent="0.2">
      <c r="D74" s="4"/>
      <c r="F74" s="2"/>
    </row>
    <row r="75" spans="4:6" s="1" customFormat="1" x14ac:dyDescent="0.2">
      <c r="D75" s="4"/>
      <c r="F75" s="2"/>
    </row>
    <row r="76" spans="4:6" s="1" customFormat="1" x14ac:dyDescent="0.2">
      <c r="D76" s="4"/>
      <c r="F76" s="2"/>
    </row>
    <row r="77" spans="4:6" s="1" customFormat="1" x14ac:dyDescent="0.2">
      <c r="D77" s="4"/>
      <c r="F77" s="2"/>
    </row>
    <row r="78" spans="4:6" s="1" customFormat="1" x14ac:dyDescent="0.2">
      <c r="D78" s="4"/>
      <c r="F78" s="2"/>
    </row>
    <row r="79" spans="4:6" s="1" customFormat="1" x14ac:dyDescent="0.2">
      <c r="D79" s="4"/>
      <c r="F79" s="2"/>
    </row>
    <row r="80" spans="4:6" s="1" customFormat="1" x14ac:dyDescent="0.2">
      <c r="D80" s="4"/>
      <c r="F80" s="2"/>
    </row>
    <row r="81" spans="4:6" s="1" customFormat="1" x14ac:dyDescent="0.2">
      <c r="D81" s="4"/>
      <c r="F81" s="2"/>
    </row>
    <row r="82" spans="4:6" s="1" customFormat="1" x14ac:dyDescent="0.2">
      <c r="D82" s="4"/>
      <c r="F82" s="2"/>
    </row>
    <row r="83" spans="4:6" s="1" customFormat="1" x14ac:dyDescent="0.2">
      <c r="D83" s="4"/>
      <c r="F83" s="2"/>
    </row>
    <row r="84" spans="4:6" s="1" customFormat="1" x14ac:dyDescent="0.2">
      <c r="D84" s="4"/>
      <c r="F84" s="2"/>
    </row>
    <row r="85" spans="4:6" s="1" customFormat="1" x14ac:dyDescent="0.2">
      <c r="D85" s="4"/>
      <c r="F85" s="2"/>
    </row>
    <row r="86" spans="4:6" s="1" customFormat="1" x14ac:dyDescent="0.2">
      <c r="D86" s="4"/>
      <c r="F86" s="2"/>
    </row>
    <row r="87" spans="4:6" s="1" customFormat="1" x14ac:dyDescent="0.2">
      <c r="D87" s="4"/>
      <c r="F87" s="2"/>
    </row>
    <row r="88" spans="4:6" s="1" customFormat="1" x14ac:dyDescent="0.2">
      <c r="D88" s="4"/>
      <c r="F88" s="2"/>
    </row>
    <row r="89" spans="4:6" s="1" customFormat="1" x14ac:dyDescent="0.2">
      <c r="D89" s="4"/>
      <c r="F89" s="2"/>
    </row>
    <row r="90" spans="4:6" s="1" customFormat="1" x14ac:dyDescent="0.2">
      <c r="D90" s="4"/>
      <c r="F90" s="2"/>
    </row>
    <row r="91" spans="4:6" s="1" customFormat="1" x14ac:dyDescent="0.2">
      <c r="D91" s="4"/>
      <c r="F91" s="2"/>
    </row>
    <row r="92" spans="4:6" s="1" customFormat="1" x14ac:dyDescent="0.2">
      <c r="D92" s="4"/>
      <c r="F92" s="2"/>
    </row>
    <row r="93" spans="4:6" s="1" customFormat="1" x14ac:dyDescent="0.2">
      <c r="D93" s="4"/>
      <c r="F93" s="2"/>
    </row>
    <row r="94" spans="4:6" s="1" customFormat="1" x14ac:dyDescent="0.2">
      <c r="D94" s="4"/>
      <c r="F94" s="2"/>
    </row>
    <row r="95" spans="4:6" s="1" customFormat="1" x14ac:dyDescent="0.2">
      <c r="D95" s="4"/>
      <c r="F95" s="2"/>
    </row>
    <row r="96" spans="4:6" s="1" customFormat="1" x14ac:dyDescent="0.2">
      <c r="D96" s="4"/>
      <c r="F96" s="2"/>
    </row>
    <row r="97" spans="4:6" s="1" customFormat="1" x14ac:dyDescent="0.2">
      <c r="D97" s="4"/>
      <c r="F97" s="2"/>
    </row>
    <row r="98" spans="4:6" s="1" customFormat="1" x14ac:dyDescent="0.2">
      <c r="D98" s="4"/>
      <c r="F98" s="2"/>
    </row>
    <row r="99" spans="4:6" s="1" customFormat="1" x14ac:dyDescent="0.2">
      <c r="D99" s="4"/>
      <c r="F99" s="2"/>
    </row>
    <row r="100" spans="4:6" s="1" customFormat="1" x14ac:dyDescent="0.2">
      <c r="D100" s="4"/>
      <c r="F100" s="2"/>
    </row>
    <row r="101" spans="4:6" s="1" customFormat="1" x14ac:dyDescent="0.2">
      <c r="D101" s="4"/>
      <c r="F101" s="2"/>
    </row>
    <row r="102" spans="4:6" s="1" customFormat="1" x14ac:dyDescent="0.2">
      <c r="D102" s="4"/>
      <c r="F102" s="2"/>
    </row>
    <row r="103" spans="4:6" s="1" customFormat="1" x14ac:dyDescent="0.2">
      <c r="D103" s="4"/>
      <c r="F103" s="2"/>
    </row>
    <row r="104" spans="4:6" s="1" customFormat="1" x14ac:dyDescent="0.2">
      <c r="D104" s="4"/>
      <c r="F104" s="2"/>
    </row>
    <row r="105" spans="4:6" s="1" customFormat="1" x14ac:dyDescent="0.2">
      <c r="D105" s="4"/>
      <c r="F105" s="2"/>
    </row>
    <row r="106" spans="4:6" s="1" customFormat="1" x14ac:dyDescent="0.2">
      <c r="D106" s="4"/>
      <c r="F106" s="2"/>
    </row>
    <row r="107" spans="4:6" s="1" customFormat="1" x14ac:dyDescent="0.2">
      <c r="D107" s="4"/>
      <c r="F107" s="2"/>
    </row>
    <row r="108" spans="4:6" s="1" customFormat="1" x14ac:dyDescent="0.2">
      <c r="D108" s="4"/>
      <c r="F108" s="2"/>
    </row>
    <row r="109" spans="4:6" s="1" customFormat="1" x14ac:dyDescent="0.2">
      <c r="D109" s="4"/>
      <c r="F109" s="2"/>
    </row>
    <row r="110" spans="4:6" s="1" customFormat="1" x14ac:dyDescent="0.2">
      <c r="D110" s="4"/>
      <c r="F110" s="2"/>
    </row>
    <row r="111" spans="4:6" s="1" customFormat="1" x14ac:dyDescent="0.2">
      <c r="D111" s="4"/>
      <c r="F111" s="2"/>
    </row>
    <row r="112" spans="4:6" s="1" customFormat="1" x14ac:dyDescent="0.2">
      <c r="D112" s="4"/>
      <c r="F112" s="2"/>
    </row>
    <row r="113" spans="4:6" s="1" customFormat="1" x14ac:dyDescent="0.2">
      <c r="D113" s="4"/>
      <c r="F113" s="2"/>
    </row>
    <row r="114" spans="4:6" s="1" customFormat="1" x14ac:dyDescent="0.2">
      <c r="D114" s="4"/>
      <c r="F114" s="2"/>
    </row>
    <row r="115" spans="4:6" s="1" customFormat="1" x14ac:dyDescent="0.2">
      <c r="D115" s="4"/>
      <c r="F115" s="2"/>
    </row>
    <row r="116" spans="4:6" s="1" customFormat="1" x14ac:dyDescent="0.2">
      <c r="D116" s="4"/>
      <c r="F116" s="2"/>
    </row>
    <row r="117" spans="4:6" s="1" customFormat="1" x14ac:dyDescent="0.2">
      <c r="D117" s="4"/>
      <c r="F117" s="2"/>
    </row>
    <row r="118" spans="4:6" s="1" customFormat="1" x14ac:dyDescent="0.2">
      <c r="D118" s="4"/>
      <c r="F118" s="2"/>
    </row>
    <row r="119" spans="4:6" s="1" customFormat="1" x14ac:dyDescent="0.2">
      <c r="D119" s="4"/>
      <c r="F119" s="2"/>
    </row>
    <row r="120" spans="4:6" s="1" customFormat="1" x14ac:dyDescent="0.2">
      <c r="D120" s="4"/>
      <c r="F120" s="2"/>
    </row>
    <row r="121" spans="4:6" s="1" customFormat="1" x14ac:dyDescent="0.2">
      <c r="D121" s="4"/>
      <c r="F121" s="2"/>
    </row>
    <row r="122" spans="4:6" s="1" customFormat="1" x14ac:dyDescent="0.2">
      <c r="D122" s="4"/>
      <c r="F122" s="2"/>
    </row>
    <row r="123" spans="4:6" s="1" customFormat="1" x14ac:dyDescent="0.2">
      <c r="D123" s="4"/>
      <c r="F123" s="2"/>
    </row>
    <row r="124" spans="4:6" s="1" customFormat="1" x14ac:dyDescent="0.2">
      <c r="D124" s="4"/>
      <c r="F124" s="2"/>
    </row>
    <row r="125" spans="4:6" s="1" customFormat="1" x14ac:dyDescent="0.2">
      <c r="D125" s="4"/>
      <c r="F125" s="2"/>
    </row>
    <row r="126" spans="4:6" s="1" customFormat="1" x14ac:dyDescent="0.2">
      <c r="D126" s="4"/>
      <c r="F126" s="2"/>
    </row>
    <row r="127" spans="4:6" s="1" customFormat="1" x14ac:dyDescent="0.2">
      <c r="D127" s="4"/>
      <c r="F127" s="2"/>
    </row>
    <row r="128" spans="4:6" s="1" customFormat="1" x14ac:dyDescent="0.2">
      <c r="D128" s="4"/>
      <c r="F128" s="2"/>
    </row>
    <row r="129" spans="4:6" s="1" customFormat="1" x14ac:dyDescent="0.2">
      <c r="D129" s="4"/>
      <c r="F129" s="2"/>
    </row>
    <row r="130" spans="4:6" s="1" customFormat="1" x14ac:dyDescent="0.2">
      <c r="D130" s="4"/>
      <c r="F130" s="2"/>
    </row>
    <row r="131" spans="4:6" s="1" customFormat="1" x14ac:dyDescent="0.2">
      <c r="D131" s="4"/>
      <c r="F131" s="2"/>
    </row>
    <row r="132" spans="4:6" s="1" customFormat="1" x14ac:dyDescent="0.2">
      <c r="D132" s="4"/>
      <c r="F132" s="2"/>
    </row>
    <row r="133" spans="4:6" s="1" customFormat="1" x14ac:dyDescent="0.2">
      <c r="D133" s="4"/>
      <c r="F133" s="2"/>
    </row>
    <row r="134" spans="4:6" s="1" customFormat="1" x14ac:dyDescent="0.2">
      <c r="D134" s="4"/>
      <c r="F134" s="2"/>
    </row>
    <row r="135" spans="4:6" s="1" customFormat="1" x14ac:dyDescent="0.2">
      <c r="D135" s="4"/>
      <c r="F135" s="2"/>
    </row>
    <row r="136" spans="4:6" s="1" customFormat="1" x14ac:dyDescent="0.2">
      <c r="D136" s="4"/>
      <c r="F136" s="2"/>
    </row>
    <row r="137" spans="4:6" s="1" customFormat="1" x14ac:dyDescent="0.2">
      <c r="D137" s="4"/>
      <c r="F137" s="2"/>
    </row>
    <row r="138" spans="4:6" s="1" customFormat="1" x14ac:dyDescent="0.2">
      <c r="D138" s="4"/>
      <c r="F138" s="2"/>
    </row>
    <row r="139" spans="4:6" s="1" customFormat="1" x14ac:dyDescent="0.2">
      <c r="D139" s="4"/>
      <c r="F139" s="2"/>
    </row>
    <row r="140" spans="4:6" s="1" customFormat="1" x14ac:dyDescent="0.2">
      <c r="D140" s="4"/>
      <c r="F140" s="2"/>
    </row>
    <row r="141" spans="4:6" s="1" customFormat="1" x14ac:dyDescent="0.2">
      <c r="D141" s="4"/>
      <c r="F141" s="2"/>
    </row>
    <row r="142" spans="4:6" s="1" customFormat="1" x14ac:dyDescent="0.2">
      <c r="D142" s="4"/>
      <c r="F142" s="2"/>
    </row>
    <row r="143" spans="4:6" s="1" customFormat="1" x14ac:dyDescent="0.2">
      <c r="D143" s="4"/>
      <c r="F143" s="2"/>
    </row>
    <row r="144" spans="4:6" s="1" customFormat="1" x14ac:dyDescent="0.2">
      <c r="D144" s="4"/>
      <c r="F144" s="2"/>
    </row>
    <row r="145" spans="4:6" s="1" customFormat="1" x14ac:dyDescent="0.2">
      <c r="D145" s="4"/>
      <c r="F145" s="2"/>
    </row>
    <row r="146" spans="4:6" s="1" customFormat="1" x14ac:dyDescent="0.2">
      <c r="D146" s="4"/>
      <c r="F146" s="2"/>
    </row>
    <row r="147" spans="4:6" s="1" customFormat="1" x14ac:dyDescent="0.2">
      <c r="D147" s="4"/>
      <c r="F147" s="2"/>
    </row>
    <row r="148" spans="4:6" s="1" customFormat="1" x14ac:dyDescent="0.2">
      <c r="D148" s="4"/>
      <c r="F148" s="2"/>
    </row>
    <row r="149" spans="4:6" s="1" customFormat="1" x14ac:dyDescent="0.2">
      <c r="D149" s="4"/>
      <c r="F149" s="2"/>
    </row>
    <row r="150" spans="4:6" s="1" customFormat="1" x14ac:dyDescent="0.2">
      <c r="D150" s="4"/>
      <c r="F150" s="2"/>
    </row>
    <row r="151" spans="4:6" s="1" customFormat="1" x14ac:dyDescent="0.2">
      <c r="D151" s="4"/>
      <c r="F151" s="2"/>
    </row>
    <row r="152" spans="4:6" s="1" customFormat="1" x14ac:dyDescent="0.2">
      <c r="D152" s="4"/>
      <c r="F152" s="2"/>
    </row>
    <row r="153" spans="4:6" s="1" customFormat="1" x14ac:dyDescent="0.2">
      <c r="D153" s="4"/>
      <c r="F153" s="2"/>
    </row>
    <row r="154" spans="4:6" s="1" customFormat="1" x14ac:dyDescent="0.2">
      <c r="D154" s="4"/>
      <c r="F154" s="2"/>
    </row>
    <row r="155" spans="4:6" s="1" customFormat="1" x14ac:dyDescent="0.2">
      <c r="D155" s="4"/>
      <c r="F155" s="2"/>
    </row>
    <row r="156" spans="4:6" s="1" customFormat="1" x14ac:dyDescent="0.2">
      <c r="D156" s="4"/>
      <c r="F156" s="2"/>
    </row>
    <row r="157" spans="4:6" s="1" customFormat="1" x14ac:dyDescent="0.2">
      <c r="D157" s="4"/>
      <c r="F157" s="2"/>
    </row>
    <row r="158" spans="4:6" s="1" customFormat="1" x14ac:dyDescent="0.2">
      <c r="D158" s="4"/>
      <c r="F158" s="2"/>
    </row>
    <row r="159" spans="4:6" s="1" customFormat="1" x14ac:dyDescent="0.2">
      <c r="D159" s="4"/>
      <c r="F159" s="2"/>
    </row>
    <row r="160" spans="4:6" s="1" customFormat="1" x14ac:dyDescent="0.2">
      <c r="D160" s="4"/>
      <c r="F160" s="2"/>
    </row>
    <row r="161" spans="4:6" s="1" customFormat="1" x14ac:dyDescent="0.2">
      <c r="D161" s="4"/>
      <c r="F161" s="2"/>
    </row>
    <row r="162" spans="4:6" s="1" customFormat="1" x14ac:dyDescent="0.2">
      <c r="D162" s="4"/>
      <c r="F162" s="2"/>
    </row>
    <row r="163" spans="4:6" s="1" customFormat="1" x14ac:dyDescent="0.2">
      <c r="D163" s="4"/>
      <c r="F163" s="2"/>
    </row>
    <row r="164" spans="4:6" s="1" customFormat="1" x14ac:dyDescent="0.2">
      <c r="D164" s="4"/>
      <c r="F164" s="2"/>
    </row>
    <row r="165" spans="4:6" s="1" customFormat="1" x14ac:dyDescent="0.2">
      <c r="D165" s="4"/>
      <c r="F165" s="2"/>
    </row>
    <row r="166" spans="4:6" s="1" customFormat="1" x14ac:dyDescent="0.2">
      <c r="D166" s="4"/>
      <c r="F166" s="2"/>
    </row>
    <row r="167" spans="4:6" s="1" customFormat="1" x14ac:dyDescent="0.2">
      <c r="D167" s="4"/>
      <c r="F167" s="2"/>
    </row>
    <row r="168" spans="4:6" s="1" customFormat="1" x14ac:dyDescent="0.2">
      <c r="D168" s="4"/>
      <c r="F168" s="2"/>
    </row>
    <row r="169" spans="4:6" s="1" customFormat="1" x14ac:dyDescent="0.2">
      <c r="D169" s="4"/>
      <c r="F169" s="2"/>
    </row>
    <row r="170" spans="4:6" s="1" customFormat="1" x14ac:dyDescent="0.2">
      <c r="D170" s="4"/>
      <c r="F170" s="2"/>
    </row>
    <row r="171" spans="4:6" s="1" customFormat="1" x14ac:dyDescent="0.2">
      <c r="D171" s="4"/>
      <c r="F171" s="2"/>
    </row>
    <row r="172" spans="4:6" s="1" customFormat="1" x14ac:dyDescent="0.2">
      <c r="D172" s="4"/>
      <c r="F172" s="2"/>
    </row>
    <row r="173" spans="4:6" s="1" customFormat="1" x14ac:dyDescent="0.2">
      <c r="D173" s="4"/>
      <c r="F173" s="2"/>
    </row>
    <row r="174" spans="4:6" s="1" customFormat="1" x14ac:dyDescent="0.2">
      <c r="D174" s="4"/>
      <c r="F174" s="2"/>
    </row>
    <row r="175" spans="4:6" s="1" customFormat="1" x14ac:dyDescent="0.2">
      <c r="D175" s="4"/>
      <c r="F175" s="2"/>
    </row>
    <row r="176" spans="4:6" s="1" customFormat="1" x14ac:dyDescent="0.2">
      <c r="D176" s="4"/>
      <c r="F176" s="2"/>
    </row>
    <row r="177" spans="4:6" s="1" customFormat="1" x14ac:dyDescent="0.2">
      <c r="D177" s="4"/>
      <c r="F177" s="2"/>
    </row>
    <row r="178" spans="4:6" s="1" customFormat="1" x14ac:dyDescent="0.2">
      <c r="D178" s="4"/>
      <c r="F178" s="2"/>
    </row>
    <row r="179" spans="4:6" s="1" customFormat="1" x14ac:dyDescent="0.2">
      <c r="D179" s="4"/>
      <c r="F179" s="2"/>
    </row>
    <row r="180" spans="4:6" s="1" customFormat="1" x14ac:dyDescent="0.2">
      <c r="D180" s="4"/>
      <c r="F180" s="2"/>
    </row>
    <row r="181" spans="4:6" s="1" customFormat="1" x14ac:dyDescent="0.2">
      <c r="D181" s="4"/>
      <c r="F181" s="2"/>
    </row>
    <row r="182" spans="4:6" s="1" customFormat="1" x14ac:dyDescent="0.2">
      <c r="D182" s="4"/>
      <c r="F182" s="2"/>
    </row>
    <row r="183" spans="4:6" s="1" customFormat="1" x14ac:dyDescent="0.2">
      <c r="D183" s="4"/>
      <c r="F183" s="2"/>
    </row>
    <row r="184" spans="4:6" s="1" customFormat="1" x14ac:dyDescent="0.2">
      <c r="D184" s="4"/>
      <c r="F184" s="2"/>
    </row>
    <row r="185" spans="4:6" s="1" customFormat="1" x14ac:dyDescent="0.2">
      <c r="D185" s="4"/>
      <c r="F185" s="2"/>
    </row>
    <row r="186" spans="4:6" s="1" customFormat="1" x14ac:dyDescent="0.2">
      <c r="D186" s="4"/>
      <c r="F186" s="2"/>
    </row>
    <row r="187" spans="4:6" s="1" customFormat="1" x14ac:dyDescent="0.2">
      <c r="D187" s="4"/>
      <c r="F187" s="2"/>
    </row>
    <row r="188" spans="4:6" s="1" customFormat="1" x14ac:dyDescent="0.2">
      <c r="D188" s="4"/>
      <c r="F188" s="2"/>
    </row>
    <row r="189" spans="4:6" s="1" customFormat="1" x14ac:dyDescent="0.2">
      <c r="D189" s="4"/>
      <c r="F189" s="2"/>
    </row>
    <row r="190" spans="4:6" s="1" customFormat="1" x14ac:dyDescent="0.2">
      <c r="D190" s="4"/>
      <c r="F190" s="2"/>
    </row>
    <row r="191" spans="4:6" s="1" customFormat="1" x14ac:dyDescent="0.2">
      <c r="D191" s="4"/>
      <c r="F191" s="2"/>
    </row>
    <row r="192" spans="4:6" s="1" customFormat="1" x14ac:dyDescent="0.2">
      <c r="D192" s="4"/>
      <c r="F192" s="2"/>
    </row>
    <row r="193" spans="4:6" s="1" customFormat="1" x14ac:dyDescent="0.2">
      <c r="D193" s="4"/>
      <c r="F193" s="2"/>
    </row>
    <row r="194" spans="4:6" s="1" customFormat="1" x14ac:dyDescent="0.2">
      <c r="D194" s="4"/>
      <c r="F194" s="2"/>
    </row>
    <row r="195" spans="4:6" s="1" customFormat="1" x14ac:dyDescent="0.2">
      <c r="D195" s="4"/>
      <c r="F195" s="2"/>
    </row>
    <row r="196" spans="4:6" s="1" customFormat="1" x14ac:dyDescent="0.2">
      <c r="D196" s="4"/>
      <c r="F196" s="2"/>
    </row>
    <row r="197" spans="4:6" s="1" customFormat="1" x14ac:dyDescent="0.2">
      <c r="D197" s="4"/>
      <c r="F197" s="2"/>
    </row>
    <row r="198" spans="4:6" s="1" customFormat="1" x14ac:dyDescent="0.2">
      <c r="D198" s="4"/>
      <c r="F198" s="2"/>
    </row>
    <row r="199" spans="4:6" s="1" customFormat="1" x14ac:dyDescent="0.2">
      <c r="D199" s="4"/>
      <c r="F199" s="2"/>
    </row>
    <row r="200" spans="4:6" s="1" customFormat="1" x14ac:dyDescent="0.2">
      <c r="D200" s="4"/>
      <c r="F200" s="2"/>
    </row>
    <row r="201" spans="4:6" s="1" customFormat="1" x14ac:dyDescent="0.2">
      <c r="D201" s="4"/>
      <c r="F201" s="2"/>
    </row>
    <row r="202" spans="4:6" s="1" customFormat="1" x14ac:dyDescent="0.2">
      <c r="D202" s="4"/>
      <c r="F202" s="2"/>
    </row>
    <row r="203" spans="4:6" s="1" customFormat="1" x14ac:dyDescent="0.2">
      <c r="D203" s="4"/>
      <c r="F203" s="2"/>
    </row>
    <row r="204" spans="4:6" s="1" customFormat="1" x14ac:dyDescent="0.2">
      <c r="D204" s="4"/>
      <c r="F204" s="2"/>
    </row>
    <row r="205" spans="4:6" s="1" customFormat="1" x14ac:dyDescent="0.2">
      <c r="D205" s="4"/>
      <c r="F205" s="2"/>
    </row>
    <row r="206" spans="4:6" s="1" customFormat="1" x14ac:dyDescent="0.2">
      <c r="D206" s="4"/>
      <c r="F206" s="2"/>
    </row>
    <row r="207" spans="4:6" s="1" customFormat="1" x14ac:dyDescent="0.2">
      <c r="D207" s="4"/>
      <c r="F207" s="2"/>
    </row>
    <row r="208" spans="4:6" s="1" customFormat="1" x14ac:dyDescent="0.2">
      <c r="D208" s="4"/>
      <c r="F208" s="2"/>
    </row>
    <row r="209" spans="4:6" s="1" customFormat="1" x14ac:dyDescent="0.2">
      <c r="D209" s="4"/>
      <c r="F209" s="2"/>
    </row>
    <row r="210" spans="4:6" s="1" customFormat="1" x14ac:dyDescent="0.2">
      <c r="D210" s="4"/>
      <c r="F210" s="2"/>
    </row>
    <row r="211" spans="4:6" s="1" customFormat="1" x14ac:dyDescent="0.2">
      <c r="D211" s="4"/>
      <c r="F211" s="2"/>
    </row>
    <row r="212" spans="4:6" s="1" customFormat="1" x14ac:dyDescent="0.2">
      <c r="D212" s="4"/>
      <c r="F212" s="2"/>
    </row>
    <row r="213" spans="4:6" s="1" customFormat="1" x14ac:dyDescent="0.2">
      <c r="D213" s="4"/>
      <c r="F213" s="2"/>
    </row>
    <row r="214" spans="4:6" s="1" customFormat="1" x14ac:dyDescent="0.2">
      <c r="D214" s="4"/>
      <c r="F214" s="2"/>
    </row>
    <row r="215" spans="4:6" s="1" customFormat="1" x14ac:dyDescent="0.2">
      <c r="D215" s="4"/>
      <c r="F215" s="2"/>
    </row>
    <row r="216" spans="4:6" s="1" customFormat="1" x14ac:dyDescent="0.2">
      <c r="D216" s="4"/>
      <c r="F216" s="2"/>
    </row>
    <row r="217" spans="4:6" s="1" customFormat="1" x14ac:dyDescent="0.2">
      <c r="D217" s="4"/>
      <c r="F217" s="2"/>
    </row>
    <row r="218" spans="4:6" s="1" customFormat="1" x14ac:dyDescent="0.2">
      <c r="D218" s="4"/>
      <c r="F218" s="2"/>
    </row>
    <row r="219" spans="4:6" s="1" customFormat="1" x14ac:dyDescent="0.2">
      <c r="D219" s="4"/>
      <c r="F219" s="2"/>
    </row>
    <row r="220" spans="4:6" s="1" customFormat="1" x14ac:dyDescent="0.2">
      <c r="D220" s="4"/>
      <c r="F220" s="2"/>
    </row>
    <row r="221" spans="4:6" s="1" customFormat="1" x14ac:dyDescent="0.2">
      <c r="D221" s="4"/>
      <c r="F221" s="2"/>
    </row>
    <row r="222" spans="4:6" s="1" customFormat="1" x14ac:dyDescent="0.2">
      <c r="D222" s="4"/>
      <c r="F222" s="2"/>
    </row>
    <row r="223" spans="4:6" s="1" customFormat="1" x14ac:dyDescent="0.2">
      <c r="D223" s="4"/>
      <c r="F223" s="2"/>
    </row>
    <row r="224" spans="4:6" s="1" customFormat="1" x14ac:dyDescent="0.2">
      <c r="D224" s="4"/>
      <c r="F224" s="2"/>
    </row>
    <row r="225" spans="4:6" s="1" customFormat="1" x14ac:dyDescent="0.2">
      <c r="D225" s="4"/>
      <c r="F225" s="2"/>
    </row>
    <row r="226" spans="4:6" s="1" customFormat="1" x14ac:dyDescent="0.2">
      <c r="D226" s="4"/>
      <c r="F226" s="2"/>
    </row>
    <row r="227" spans="4:6" s="1" customFormat="1" x14ac:dyDescent="0.2">
      <c r="D227" s="4"/>
      <c r="F227" s="2"/>
    </row>
    <row r="228" spans="4:6" s="1" customFormat="1" x14ac:dyDescent="0.2">
      <c r="D228" s="4"/>
      <c r="F228" s="2"/>
    </row>
    <row r="229" spans="4:6" s="1" customFormat="1" x14ac:dyDescent="0.2">
      <c r="D229" s="4"/>
      <c r="F229" s="2"/>
    </row>
    <row r="230" spans="4:6" s="1" customFormat="1" x14ac:dyDescent="0.2">
      <c r="D230" s="4"/>
      <c r="F230" s="2"/>
    </row>
    <row r="231" spans="4:6" s="1" customFormat="1" x14ac:dyDescent="0.2">
      <c r="D231" s="4"/>
      <c r="F231" s="2"/>
    </row>
    <row r="232" spans="4:6" s="1" customFormat="1" x14ac:dyDescent="0.2">
      <c r="D232" s="4"/>
      <c r="F232" s="2"/>
    </row>
    <row r="233" spans="4:6" s="1" customFormat="1" x14ac:dyDescent="0.2">
      <c r="D233" s="4"/>
      <c r="F233" s="2"/>
    </row>
    <row r="234" spans="4:6" s="1" customFormat="1" x14ac:dyDescent="0.2">
      <c r="D234" s="4"/>
      <c r="F234" s="2"/>
    </row>
    <row r="235" spans="4:6" s="1" customFormat="1" x14ac:dyDescent="0.2">
      <c r="D235" s="4"/>
      <c r="F235" s="2"/>
    </row>
    <row r="236" spans="4:6" s="1" customFormat="1" x14ac:dyDescent="0.2">
      <c r="D236" s="4"/>
      <c r="F236" s="2"/>
    </row>
    <row r="237" spans="4:6" s="1" customFormat="1" x14ac:dyDescent="0.2">
      <c r="D237" s="4"/>
      <c r="F237" s="2"/>
    </row>
    <row r="238" spans="4:6" s="1" customFormat="1" x14ac:dyDescent="0.2">
      <c r="D238" s="4"/>
      <c r="F238" s="2"/>
    </row>
    <row r="239" spans="4:6" s="1" customFormat="1" x14ac:dyDescent="0.2">
      <c r="D239" s="4"/>
      <c r="F239" s="2"/>
    </row>
    <row r="240" spans="4:6" s="1" customFormat="1" x14ac:dyDescent="0.2">
      <c r="D240" s="4"/>
      <c r="F240" s="2"/>
    </row>
    <row r="241" spans="4:6" s="1" customFormat="1" x14ac:dyDescent="0.2">
      <c r="D241" s="4"/>
      <c r="F241" s="2"/>
    </row>
    <row r="242" spans="4:6" s="1" customFormat="1" x14ac:dyDescent="0.2">
      <c r="D242" s="4"/>
      <c r="F242" s="2"/>
    </row>
    <row r="243" spans="4:6" s="1" customFormat="1" x14ac:dyDescent="0.2">
      <c r="D243" s="4"/>
      <c r="F243" s="2"/>
    </row>
    <row r="244" spans="4:6" s="1" customFormat="1" x14ac:dyDescent="0.2">
      <c r="D244" s="4"/>
      <c r="F244" s="2"/>
    </row>
    <row r="245" spans="4:6" s="1" customFormat="1" x14ac:dyDescent="0.2">
      <c r="D245" s="4"/>
      <c r="F245" s="2"/>
    </row>
    <row r="246" spans="4:6" s="1" customFormat="1" x14ac:dyDescent="0.2">
      <c r="D246" s="4"/>
      <c r="F246" s="2"/>
    </row>
    <row r="247" spans="4:6" s="1" customFormat="1" x14ac:dyDescent="0.2">
      <c r="D247" s="4"/>
      <c r="F247" s="2"/>
    </row>
    <row r="248" spans="4:6" s="1" customFormat="1" x14ac:dyDescent="0.2">
      <c r="D248" s="4"/>
      <c r="F248" s="2"/>
    </row>
    <row r="249" spans="4:6" s="1" customFormat="1" x14ac:dyDescent="0.2">
      <c r="D249" s="4"/>
      <c r="F249" s="2"/>
    </row>
    <row r="250" spans="4:6" s="1" customFormat="1" x14ac:dyDescent="0.2">
      <c r="D250" s="4"/>
      <c r="F250" s="2"/>
    </row>
    <row r="251" spans="4:6" s="1" customFormat="1" x14ac:dyDescent="0.2">
      <c r="D251" s="4"/>
      <c r="F251" s="2"/>
    </row>
    <row r="252" spans="4:6" s="1" customFormat="1" x14ac:dyDescent="0.2">
      <c r="D252" s="4"/>
      <c r="F252" s="2"/>
    </row>
  </sheetData>
  <mergeCells count="22">
    <mergeCell ref="A18:J18"/>
    <mergeCell ref="A5:J5"/>
    <mergeCell ref="A3:J4"/>
    <mergeCell ref="A27:E27"/>
    <mergeCell ref="A22:E22"/>
    <mergeCell ref="A23:E23"/>
    <mergeCell ref="A26:E26"/>
    <mergeCell ref="A24:E24"/>
    <mergeCell ref="A25:E25"/>
    <mergeCell ref="A20:E20"/>
    <mergeCell ref="A21:E21"/>
    <mergeCell ref="A1:E2"/>
    <mergeCell ref="A16:E16"/>
    <mergeCell ref="A10:E10"/>
    <mergeCell ref="A11:E11"/>
    <mergeCell ref="A13:E13"/>
    <mergeCell ref="A14:E14"/>
    <mergeCell ref="A8:E8"/>
    <mergeCell ref="A12:E12"/>
    <mergeCell ref="A15:E15"/>
    <mergeCell ref="A6:J6"/>
    <mergeCell ref="A9:E9"/>
  </mergeCells>
  <phoneticPr fontId="0" type="noConversion"/>
  <printOptions horizontalCentered="1"/>
  <pageMargins left="0.19685039370078741" right="0.19685039370078741" top="0.62992125984251968" bottom="0.39370078740157483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9"/>
  <sheetViews>
    <sheetView zoomScaleNormal="100" workbookViewId="0">
      <selection activeCell="E23" sqref="E23"/>
    </sheetView>
  </sheetViews>
  <sheetFormatPr defaultColWidth="11.42578125" defaultRowHeight="15" x14ac:dyDescent="0.25"/>
  <cols>
    <col min="1" max="1" width="4.28515625" style="83" customWidth="1"/>
    <col min="2" max="2" width="5" style="83" customWidth="1"/>
    <col min="3" max="3" width="7.140625" style="83" customWidth="1"/>
    <col min="4" max="4" width="5.5703125" style="97" hidden="1" customWidth="1"/>
    <col min="5" max="5" width="47.28515625" style="115" customWidth="1"/>
    <col min="6" max="7" width="14.28515625" style="99" bestFit="1" customWidth="1"/>
    <col min="8" max="8" width="14.140625" style="98" customWidth="1"/>
    <col min="9" max="10" width="14.42578125" style="98" customWidth="1"/>
    <col min="11" max="16384" width="11.42578125" style="98"/>
  </cols>
  <sheetData>
    <row r="1" spans="1:10" s="29" customFormat="1" ht="30" customHeight="1" x14ac:dyDescent="0.25">
      <c r="A1" s="265" t="s">
        <v>5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0" s="29" customFormat="1" ht="25.5" customHeight="1" x14ac:dyDescent="0.25">
      <c r="A2" s="266" t="s">
        <v>230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s="29" customFormat="1" ht="42.75" customHeight="1" x14ac:dyDescent="0.25">
      <c r="A3" s="102" t="s">
        <v>264</v>
      </c>
      <c r="B3" s="102" t="s">
        <v>265</v>
      </c>
      <c r="C3" s="102" t="s">
        <v>293</v>
      </c>
      <c r="D3" s="102" t="s">
        <v>266</v>
      </c>
      <c r="E3" s="102" t="s">
        <v>263</v>
      </c>
      <c r="F3" s="116" t="s">
        <v>294</v>
      </c>
      <c r="G3" s="116" t="s">
        <v>295</v>
      </c>
      <c r="H3" s="116" t="s">
        <v>296</v>
      </c>
      <c r="I3" s="116" t="s">
        <v>297</v>
      </c>
      <c r="J3" s="116" t="s">
        <v>298</v>
      </c>
    </row>
    <row r="4" spans="1:10" s="29" customFormat="1" ht="10.5" customHeight="1" x14ac:dyDescent="0.25">
      <c r="A4" s="101">
        <v>1</v>
      </c>
      <c r="B4" s="101">
        <v>2</v>
      </c>
      <c r="C4" s="101">
        <v>3</v>
      </c>
      <c r="D4" s="101"/>
      <c r="E4" s="101">
        <v>4</v>
      </c>
      <c r="F4" s="32">
        <v>5</v>
      </c>
      <c r="G4" s="32">
        <v>6</v>
      </c>
      <c r="H4" s="32">
        <v>7</v>
      </c>
      <c r="I4" s="32">
        <v>8</v>
      </c>
      <c r="J4" s="32">
        <v>9</v>
      </c>
    </row>
    <row r="5" spans="1:10" s="29" customFormat="1" ht="25.9" customHeight="1" x14ac:dyDescent="0.25">
      <c r="A5" s="36">
        <v>6</v>
      </c>
      <c r="B5" s="37"/>
      <c r="C5" s="37"/>
      <c r="D5" s="37"/>
      <c r="E5" s="38" t="s">
        <v>32</v>
      </c>
      <c r="F5" s="39">
        <f>F6+F16+F23+F28+F32</f>
        <v>1168650821.3699999</v>
      </c>
      <c r="G5" s="39">
        <f>G6+G16+G23+G28+G32</f>
        <v>1611451000</v>
      </c>
      <c r="H5" s="39">
        <f>H6+H16+H23+H28+H32</f>
        <v>1401488978</v>
      </c>
      <c r="I5" s="39">
        <f>I6+I16+I23+I28+I32</f>
        <v>1560547000</v>
      </c>
      <c r="J5" s="39">
        <f>J6+J16+J23+J28+J32</f>
        <v>1520647000</v>
      </c>
    </row>
    <row r="6" spans="1:10" s="23" customFormat="1" ht="28.5" x14ac:dyDescent="0.2">
      <c r="A6" s="40"/>
      <c r="B6" s="41">
        <v>63</v>
      </c>
      <c r="C6" s="40"/>
      <c r="D6" s="40"/>
      <c r="E6" s="40" t="s">
        <v>202</v>
      </c>
      <c r="F6" s="42">
        <f>F7+F10+F13</f>
        <v>175808121.81</v>
      </c>
      <c r="G6" s="42">
        <f>G7+G10+G13</f>
        <v>116931000</v>
      </c>
      <c r="H6" s="42">
        <f t="shared" ref="H6:J6" si="0">H7+H10+H13</f>
        <v>109752104</v>
      </c>
      <c r="I6" s="42">
        <f t="shared" si="0"/>
        <v>35096000</v>
      </c>
      <c r="J6" s="42">
        <f t="shared" si="0"/>
        <v>12196000</v>
      </c>
    </row>
    <row r="7" spans="1:10" s="48" customFormat="1" ht="30" x14ac:dyDescent="0.25">
      <c r="A7" s="43"/>
      <c r="B7" s="44"/>
      <c r="C7" s="45">
        <v>632</v>
      </c>
      <c r="D7" s="44"/>
      <c r="E7" s="43" t="s">
        <v>286</v>
      </c>
      <c r="F7" s="46">
        <f>F8+F9</f>
        <v>791694.17</v>
      </c>
      <c r="G7" s="46">
        <f>G8+G9</f>
        <v>2798000</v>
      </c>
      <c r="H7" s="46">
        <f t="shared" ref="H7:J7" si="1">H8+H9</f>
        <v>12913104</v>
      </c>
      <c r="I7" s="47">
        <f t="shared" si="1"/>
        <v>15828000</v>
      </c>
      <c r="J7" s="47">
        <f t="shared" si="1"/>
        <v>0</v>
      </c>
    </row>
    <row r="8" spans="1:10" s="48" customFormat="1" ht="12" hidden="1" customHeight="1" x14ac:dyDescent="0.25">
      <c r="A8" s="43"/>
      <c r="B8" s="44"/>
      <c r="C8" s="43"/>
      <c r="D8" s="43">
        <v>6321</v>
      </c>
      <c r="E8" s="43" t="s">
        <v>192</v>
      </c>
      <c r="F8" s="46">
        <v>791694.17</v>
      </c>
      <c r="G8" s="46">
        <v>598000</v>
      </c>
      <c r="H8" s="46">
        <v>5853104</v>
      </c>
      <c r="I8" s="47">
        <v>5228000</v>
      </c>
      <c r="J8" s="47">
        <v>0</v>
      </c>
    </row>
    <row r="9" spans="1:10" s="48" customFormat="1" ht="12" hidden="1" customHeight="1" x14ac:dyDescent="0.25">
      <c r="A9" s="43"/>
      <c r="B9" s="44"/>
      <c r="C9" s="43"/>
      <c r="D9" s="43">
        <v>6322</v>
      </c>
      <c r="E9" s="43" t="s">
        <v>211</v>
      </c>
      <c r="F9" s="46">
        <v>0</v>
      </c>
      <c r="G9" s="46">
        <v>2200000</v>
      </c>
      <c r="H9" s="46">
        <v>7060000</v>
      </c>
      <c r="I9" s="47">
        <v>10600000</v>
      </c>
      <c r="J9" s="47">
        <v>0</v>
      </c>
    </row>
    <row r="10" spans="1:10" s="48" customFormat="1" ht="13.15" customHeight="1" x14ac:dyDescent="0.25">
      <c r="A10" s="43"/>
      <c r="B10" s="43"/>
      <c r="C10" s="43">
        <v>633</v>
      </c>
      <c r="D10" s="43"/>
      <c r="E10" s="43" t="s">
        <v>203</v>
      </c>
      <c r="F10" s="46">
        <f>F11+F12</f>
        <v>41006719.479999997</v>
      </c>
      <c r="G10" s="46">
        <f>G11+G12</f>
        <v>25603000</v>
      </c>
      <c r="H10" s="46">
        <f t="shared" ref="H10:J10" si="2">H11+H12</f>
        <v>24264000</v>
      </c>
      <c r="I10" s="47">
        <f t="shared" si="2"/>
        <v>4180000</v>
      </c>
      <c r="J10" s="47">
        <f t="shared" si="2"/>
        <v>3611000</v>
      </c>
    </row>
    <row r="11" spans="1:10" s="48" customFormat="1" ht="14.25" hidden="1" customHeight="1" x14ac:dyDescent="0.25">
      <c r="A11" s="43"/>
      <c r="B11" s="43"/>
      <c r="C11" s="43"/>
      <c r="D11" s="43">
        <v>6331</v>
      </c>
      <c r="E11" s="43" t="s">
        <v>204</v>
      </c>
      <c r="F11" s="46">
        <v>1132694.5</v>
      </c>
      <c r="G11" s="46">
        <v>962000</v>
      </c>
      <c r="H11" s="46">
        <v>11256000</v>
      </c>
      <c r="I11" s="47">
        <v>1756000</v>
      </c>
      <c r="J11" s="47">
        <v>2111000</v>
      </c>
    </row>
    <row r="12" spans="1:10" s="48" customFormat="1" ht="13.5" hidden="1" customHeight="1" x14ac:dyDescent="0.25">
      <c r="A12" s="43"/>
      <c r="B12" s="43"/>
      <c r="C12" s="43"/>
      <c r="D12" s="43">
        <v>6332</v>
      </c>
      <c r="E12" s="43" t="s">
        <v>222</v>
      </c>
      <c r="F12" s="46">
        <v>39874024.979999997</v>
      </c>
      <c r="G12" s="46">
        <v>24641000</v>
      </c>
      <c r="H12" s="46">
        <v>13008000</v>
      </c>
      <c r="I12" s="47">
        <v>2424000</v>
      </c>
      <c r="J12" s="47">
        <v>1500000</v>
      </c>
    </row>
    <row r="13" spans="1:10" s="48" customFormat="1" ht="30" x14ac:dyDescent="0.25">
      <c r="A13" s="43"/>
      <c r="B13" s="43"/>
      <c r="C13" s="45">
        <v>638</v>
      </c>
      <c r="D13" s="43"/>
      <c r="E13" s="43" t="s">
        <v>205</v>
      </c>
      <c r="F13" s="46">
        <f t="shared" ref="F13:G13" si="3">F14+F15</f>
        <v>134009708.16</v>
      </c>
      <c r="G13" s="46">
        <f t="shared" si="3"/>
        <v>88530000</v>
      </c>
      <c r="H13" s="46">
        <f t="shared" ref="H13:J13" si="4">H14+H15</f>
        <v>72575000</v>
      </c>
      <c r="I13" s="47">
        <f t="shared" si="4"/>
        <v>15088000</v>
      </c>
      <c r="J13" s="47">
        <f t="shared" si="4"/>
        <v>8585000</v>
      </c>
    </row>
    <row r="14" spans="1:10" s="48" customFormat="1" ht="24.75" hidden="1" customHeight="1" x14ac:dyDescent="0.25">
      <c r="A14" s="43"/>
      <c r="B14" s="43"/>
      <c r="C14" s="43"/>
      <c r="D14" s="45">
        <v>6381</v>
      </c>
      <c r="E14" s="43" t="s">
        <v>144</v>
      </c>
      <c r="F14" s="46">
        <v>7761487.9400000004</v>
      </c>
      <c r="G14" s="46">
        <v>3762000</v>
      </c>
      <c r="H14" s="46">
        <v>22457000</v>
      </c>
      <c r="I14" s="46">
        <v>15088000</v>
      </c>
      <c r="J14" s="46">
        <v>8585000</v>
      </c>
    </row>
    <row r="15" spans="1:10" s="48" customFormat="1" ht="24.75" hidden="1" customHeight="1" x14ac:dyDescent="0.25">
      <c r="A15" s="43"/>
      <c r="B15" s="43"/>
      <c r="C15" s="43"/>
      <c r="D15" s="45">
        <v>6382</v>
      </c>
      <c r="E15" s="43" t="s">
        <v>145</v>
      </c>
      <c r="F15" s="46">
        <v>126248220.22</v>
      </c>
      <c r="G15" s="46">
        <v>84768000</v>
      </c>
      <c r="H15" s="46">
        <v>50118000</v>
      </c>
      <c r="I15" s="46">
        <v>0</v>
      </c>
      <c r="J15" s="46">
        <v>0</v>
      </c>
    </row>
    <row r="16" spans="1:10" s="29" customFormat="1" ht="13.5" customHeight="1" x14ac:dyDescent="0.25">
      <c r="A16" s="49"/>
      <c r="B16" s="40">
        <v>64</v>
      </c>
      <c r="C16" s="49"/>
      <c r="D16" s="49"/>
      <c r="E16" s="36" t="s">
        <v>33</v>
      </c>
      <c r="F16" s="42">
        <f>F17</f>
        <v>16031002.619999999</v>
      </c>
      <c r="G16" s="42">
        <f>G17</f>
        <v>15450000</v>
      </c>
      <c r="H16" s="42">
        <f t="shared" ref="H16:J16" si="5">H17</f>
        <v>12450000</v>
      </c>
      <c r="I16" s="42">
        <f t="shared" si="5"/>
        <v>12450000</v>
      </c>
      <c r="J16" s="42">
        <f t="shared" si="5"/>
        <v>12450000</v>
      </c>
    </row>
    <row r="17" spans="1:15" s="29" customFormat="1" ht="13.5" customHeight="1" x14ac:dyDescent="0.25">
      <c r="A17" s="49"/>
      <c r="B17" s="49"/>
      <c r="C17" s="43">
        <v>641</v>
      </c>
      <c r="D17" s="49"/>
      <c r="E17" s="49" t="s">
        <v>34</v>
      </c>
      <c r="F17" s="46">
        <f>SUM(F18:F22)</f>
        <v>16031002.619999999</v>
      </c>
      <c r="G17" s="46">
        <f>SUM(G18:G22)</f>
        <v>15450000</v>
      </c>
      <c r="H17" s="46">
        <f>SUM(H18:H22)</f>
        <v>12450000</v>
      </c>
      <c r="I17" s="47">
        <f>SUM(I18:I22)</f>
        <v>12450000</v>
      </c>
      <c r="J17" s="47">
        <f>SUM(J18:J22)</f>
        <v>12450000</v>
      </c>
    </row>
    <row r="18" spans="1:15" s="29" customFormat="1" ht="13.5" hidden="1" customHeight="1" x14ac:dyDescent="0.25">
      <c r="A18" s="49"/>
      <c r="B18" s="49"/>
      <c r="C18" s="40"/>
      <c r="D18" s="49">
        <v>6412</v>
      </c>
      <c r="E18" s="43" t="s">
        <v>283</v>
      </c>
      <c r="F18" s="46">
        <v>336000</v>
      </c>
      <c r="G18" s="46">
        <v>0</v>
      </c>
      <c r="H18" s="46">
        <v>0</v>
      </c>
      <c r="I18" s="46">
        <v>0</v>
      </c>
      <c r="J18" s="46">
        <v>0</v>
      </c>
    </row>
    <row r="19" spans="1:15" s="53" customFormat="1" ht="13.5" hidden="1" customHeight="1" x14ac:dyDescent="0.25">
      <c r="A19" s="50"/>
      <c r="B19" s="50"/>
      <c r="C19" s="50"/>
      <c r="D19" s="50">
        <v>6413</v>
      </c>
      <c r="E19" s="51" t="s">
        <v>35</v>
      </c>
      <c r="F19" s="52">
        <v>8600921.7899999991</v>
      </c>
      <c r="G19" s="52">
        <v>5000000</v>
      </c>
      <c r="H19" s="52">
        <v>4000000</v>
      </c>
      <c r="I19" s="52">
        <v>4000000</v>
      </c>
      <c r="J19" s="52">
        <v>4000000</v>
      </c>
    </row>
    <row r="20" spans="1:15" s="53" customFormat="1" ht="13.5" hidden="1" customHeight="1" x14ac:dyDescent="0.25">
      <c r="A20" s="50"/>
      <c r="B20" s="50"/>
      <c r="C20" s="50"/>
      <c r="D20" s="50">
        <v>6414</v>
      </c>
      <c r="E20" s="51" t="s">
        <v>36</v>
      </c>
      <c r="F20" s="52">
        <v>6484189.5999999996</v>
      </c>
      <c r="G20" s="52">
        <v>10000000</v>
      </c>
      <c r="H20" s="52">
        <v>8000000</v>
      </c>
      <c r="I20" s="52">
        <v>8000000</v>
      </c>
      <c r="J20" s="52">
        <v>8000000</v>
      </c>
    </row>
    <row r="21" spans="1:15" s="58" customFormat="1" ht="30" hidden="1" x14ac:dyDescent="0.25">
      <c r="A21" s="54"/>
      <c r="B21" s="54"/>
      <c r="C21" s="54"/>
      <c r="D21" s="55">
        <v>6415</v>
      </c>
      <c r="E21" s="56" t="s">
        <v>146</v>
      </c>
      <c r="F21" s="57">
        <v>525973.54</v>
      </c>
      <c r="G21" s="57">
        <v>350000</v>
      </c>
      <c r="H21" s="57">
        <v>350000</v>
      </c>
      <c r="I21" s="57">
        <v>350000</v>
      </c>
      <c r="J21" s="57">
        <v>350000</v>
      </c>
    </row>
    <row r="22" spans="1:15" s="58" customFormat="1" hidden="1" x14ac:dyDescent="0.25">
      <c r="A22" s="54"/>
      <c r="B22" s="54"/>
      <c r="C22" s="54"/>
      <c r="D22" s="59">
        <v>6419</v>
      </c>
      <c r="E22" s="56" t="s">
        <v>197</v>
      </c>
      <c r="F22" s="57">
        <v>83917.69</v>
      </c>
      <c r="G22" s="57">
        <v>100000</v>
      </c>
      <c r="H22" s="57">
        <v>100000</v>
      </c>
      <c r="I22" s="57">
        <v>100000</v>
      </c>
      <c r="J22" s="57">
        <v>100000</v>
      </c>
    </row>
    <row r="23" spans="1:15" s="29" customFormat="1" ht="29.25" x14ac:dyDescent="0.25">
      <c r="A23" s="49"/>
      <c r="B23" s="41">
        <v>65</v>
      </c>
      <c r="C23" s="49"/>
      <c r="D23" s="49"/>
      <c r="E23" s="36" t="s">
        <v>138</v>
      </c>
      <c r="F23" s="42">
        <f t="shared" ref="F23:G23" si="6">F24+F26</f>
        <v>974935243.15999997</v>
      </c>
      <c r="G23" s="42">
        <f t="shared" si="6"/>
        <v>1472169000</v>
      </c>
      <c r="H23" s="42">
        <f t="shared" ref="H23:J23" si="7">H24+H26</f>
        <v>1272986000</v>
      </c>
      <c r="I23" s="42">
        <f t="shared" si="7"/>
        <v>1506400000</v>
      </c>
      <c r="J23" s="42">
        <f t="shared" si="7"/>
        <v>1489400000</v>
      </c>
    </row>
    <row r="24" spans="1:15" s="29" customFormat="1" ht="13.5" customHeight="1" x14ac:dyDescent="0.25">
      <c r="A24" s="49"/>
      <c r="B24" s="49"/>
      <c r="C24" s="43">
        <v>651</v>
      </c>
      <c r="D24" s="49"/>
      <c r="E24" s="49" t="s">
        <v>139</v>
      </c>
      <c r="F24" s="57">
        <f t="shared" ref="F24:J24" si="8">F25</f>
        <v>969927571.55999994</v>
      </c>
      <c r="G24" s="57">
        <f t="shared" si="8"/>
        <v>844169000</v>
      </c>
      <c r="H24" s="57">
        <f t="shared" si="8"/>
        <v>1106000000</v>
      </c>
      <c r="I24" s="47">
        <f t="shared" si="8"/>
        <v>1216400000</v>
      </c>
      <c r="J24" s="47">
        <f t="shared" si="8"/>
        <v>1199400000</v>
      </c>
    </row>
    <row r="25" spans="1:15" s="63" customFormat="1" ht="13.5" hidden="1" customHeight="1" x14ac:dyDescent="0.25">
      <c r="A25" s="60"/>
      <c r="B25" s="60"/>
      <c r="C25" s="60"/>
      <c r="D25" s="50">
        <v>6514</v>
      </c>
      <c r="E25" s="46" t="s">
        <v>140</v>
      </c>
      <c r="F25" s="61">
        <v>969927571.55999994</v>
      </c>
      <c r="G25" s="61">
        <v>844169000</v>
      </c>
      <c r="H25" s="61">
        <v>1106000000</v>
      </c>
      <c r="I25" s="62">
        <v>1216400000</v>
      </c>
      <c r="J25" s="62">
        <v>1199400000</v>
      </c>
      <c r="K25" s="53"/>
      <c r="L25" s="53"/>
      <c r="M25" s="53"/>
      <c r="N25" s="53"/>
      <c r="O25" s="53"/>
    </row>
    <row r="26" spans="1:15" s="29" customFormat="1" ht="13.5" customHeight="1" x14ac:dyDescent="0.25">
      <c r="A26" s="49"/>
      <c r="B26" s="49"/>
      <c r="C26" s="43">
        <v>652</v>
      </c>
      <c r="D26" s="49"/>
      <c r="E26" s="64" t="s">
        <v>83</v>
      </c>
      <c r="F26" s="57">
        <f t="shared" ref="F26:J26" si="9">F27</f>
        <v>5007671.5999999996</v>
      </c>
      <c r="G26" s="57">
        <f t="shared" si="9"/>
        <v>628000000</v>
      </c>
      <c r="H26" s="57">
        <f t="shared" si="9"/>
        <v>166986000</v>
      </c>
      <c r="I26" s="47">
        <f t="shared" si="9"/>
        <v>290000000</v>
      </c>
      <c r="J26" s="47">
        <f t="shared" si="9"/>
        <v>290000000</v>
      </c>
    </row>
    <row r="27" spans="1:15" s="67" customFormat="1" ht="12.75" hidden="1" customHeight="1" x14ac:dyDescent="0.25">
      <c r="A27" s="65"/>
      <c r="B27" s="66"/>
      <c r="C27" s="65"/>
      <c r="D27" s="50">
        <v>6526</v>
      </c>
      <c r="E27" s="51" t="s">
        <v>38</v>
      </c>
      <c r="F27" s="52">
        <v>5007671.5999999996</v>
      </c>
      <c r="G27" s="52">
        <v>628000000</v>
      </c>
      <c r="H27" s="52">
        <v>166986000</v>
      </c>
      <c r="I27" s="52">
        <v>290000000</v>
      </c>
      <c r="J27" s="52">
        <v>290000000</v>
      </c>
    </row>
    <row r="28" spans="1:15" s="71" customFormat="1" ht="28.5" x14ac:dyDescent="0.2">
      <c r="A28" s="68"/>
      <c r="B28" s="69">
        <v>66</v>
      </c>
      <c r="C28" s="68"/>
      <c r="D28" s="68"/>
      <c r="E28" s="22" t="s">
        <v>147</v>
      </c>
      <c r="F28" s="70">
        <f t="shared" ref="F28:J28" si="10">F29</f>
        <v>168426.55000000002</v>
      </c>
      <c r="G28" s="70">
        <f t="shared" si="10"/>
        <v>3401000</v>
      </c>
      <c r="H28" s="70">
        <f t="shared" si="10"/>
        <v>1601000</v>
      </c>
      <c r="I28" s="70">
        <f t="shared" si="10"/>
        <v>1601000</v>
      </c>
      <c r="J28" s="70">
        <f t="shared" si="10"/>
        <v>1601000</v>
      </c>
    </row>
    <row r="29" spans="1:15" s="58" customFormat="1" x14ac:dyDescent="0.25">
      <c r="A29" s="54"/>
      <c r="B29" s="54"/>
      <c r="C29" s="54">
        <v>661</v>
      </c>
      <c r="D29" s="54"/>
      <c r="E29" s="56" t="s">
        <v>148</v>
      </c>
      <c r="F29" s="57">
        <f t="shared" ref="F29:G29" si="11">F30+F31</f>
        <v>168426.55000000002</v>
      </c>
      <c r="G29" s="57">
        <f t="shared" si="11"/>
        <v>3401000</v>
      </c>
      <c r="H29" s="57">
        <f t="shared" ref="H29:J29" si="12">H30+H31</f>
        <v>1601000</v>
      </c>
      <c r="I29" s="47">
        <f t="shared" si="12"/>
        <v>1601000</v>
      </c>
      <c r="J29" s="47">
        <f t="shared" si="12"/>
        <v>1601000</v>
      </c>
    </row>
    <row r="30" spans="1:15" s="71" customFormat="1" ht="12.75" hidden="1" customHeight="1" x14ac:dyDescent="0.25">
      <c r="A30" s="68"/>
      <c r="B30" s="68"/>
      <c r="C30" s="68"/>
      <c r="D30" s="54">
        <v>6614</v>
      </c>
      <c r="E30" s="56" t="s">
        <v>198</v>
      </c>
      <c r="F30" s="57">
        <v>1189.5999999999999</v>
      </c>
      <c r="G30" s="57">
        <v>1000</v>
      </c>
      <c r="H30" s="57">
        <v>1000</v>
      </c>
      <c r="I30" s="57">
        <v>1000</v>
      </c>
      <c r="J30" s="57">
        <v>1000</v>
      </c>
    </row>
    <row r="31" spans="1:15" s="58" customFormat="1" ht="12.75" hidden="1" customHeight="1" x14ac:dyDescent="0.25">
      <c r="A31" s="54"/>
      <c r="B31" s="54"/>
      <c r="C31" s="54"/>
      <c r="D31" s="54">
        <v>6615</v>
      </c>
      <c r="E31" s="56" t="s">
        <v>149</v>
      </c>
      <c r="F31" s="57">
        <v>167236.95000000001</v>
      </c>
      <c r="G31" s="57">
        <v>3400000</v>
      </c>
      <c r="H31" s="57">
        <v>1600000</v>
      </c>
      <c r="I31" s="57">
        <v>1600000</v>
      </c>
      <c r="J31" s="57">
        <v>1600000</v>
      </c>
    </row>
    <row r="32" spans="1:15" s="67" customFormat="1" x14ac:dyDescent="0.25">
      <c r="A32" s="65"/>
      <c r="B32" s="68">
        <v>68</v>
      </c>
      <c r="C32" s="68"/>
      <c r="D32" s="68"/>
      <c r="E32" s="22" t="s">
        <v>175</v>
      </c>
      <c r="F32" s="70">
        <f t="shared" ref="F32:J33" si="13">F33</f>
        <v>1708027.23</v>
      </c>
      <c r="G32" s="70">
        <f t="shared" si="13"/>
        <v>3500000</v>
      </c>
      <c r="H32" s="70">
        <f t="shared" si="13"/>
        <v>4699874</v>
      </c>
      <c r="I32" s="70">
        <f t="shared" si="13"/>
        <v>5000000</v>
      </c>
      <c r="J32" s="70">
        <f t="shared" si="13"/>
        <v>5000000</v>
      </c>
    </row>
    <row r="33" spans="1:10" s="29" customFormat="1" ht="13.5" customHeight="1" x14ac:dyDescent="0.25">
      <c r="A33" s="49"/>
      <c r="B33" s="49"/>
      <c r="C33" s="54">
        <v>683</v>
      </c>
      <c r="D33" s="54"/>
      <c r="E33" s="56" t="s">
        <v>176</v>
      </c>
      <c r="F33" s="57">
        <f t="shared" si="13"/>
        <v>1708027.23</v>
      </c>
      <c r="G33" s="57">
        <f t="shared" si="13"/>
        <v>3500000</v>
      </c>
      <c r="H33" s="57">
        <f t="shared" si="13"/>
        <v>4699874</v>
      </c>
      <c r="I33" s="47">
        <f t="shared" si="13"/>
        <v>5000000</v>
      </c>
      <c r="J33" s="47">
        <f t="shared" si="13"/>
        <v>5000000</v>
      </c>
    </row>
    <row r="34" spans="1:10" s="29" customFormat="1" ht="13.5" hidden="1" customHeight="1" x14ac:dyDescent="0.25">
      <c r="A34" s="49"/>
      <c r="B34" s="49"/>
      <c r="C34" s="54"/>
      <c r="D34" s="54">
        <v>6831</v>
      </c>
      <c r="E34" s="56" t="s">
        <v>176</v>
      </c>
      <c r="F34" s="57">
        <v>1708027.23</v>
      </c>
      <c r="G34" s="57">
        <v>3500000</v>
      </c>
      <c r="H34" s="57">
        <v>4699874</v>
      </c>
      <c r="I34" s="57">
        <v>5000000</v>
      </c>
      <c r="J34" s="57">
        <v>5000000</v>
      </c>
    </row>
    <row r="35" spans="1:10" s="29" customFormat="1" ht="29.25" x14ac:dyDescent="0.25">
      <c r="A35" s="72">
        <v>7</v>
      </c>
      <c r="B35" s="73"/>
      <c r="C35" s="73"/>
      <c r="D35" s="74"/>
      <c r="E35" s="75" t="s">
        <v>231</v>
      </c>
      <c r="F35" s="76">
        <f>F36</f>
        <v>10623</v>
      </c>
      <c r="G35" s="76">
        <f>G36</f>
        <v>417500</v>
      </c>
      <c r="H35" s="76">
        <f t="shared" ref="F35:J41" si="14">H36</f>
        <v>0</v>
      </c>
      <c r="I35" s="76">
        <f t="shared" si="14"/>
        <v>0</v>
      </c>
      <c r="J35" s="76">
        <f>J36</f>
        <v>0</v>
      </c>
    </row>
    <row r="36" spans="1:10" s="29" customFormat="1" ht="13.5" customHeight="1" x14ac:dyDescent="0.25">
      <c r="A36" s="73"/>
      <c r="B36" s="73">
        <v>72</v>
      </c>
      <c r="C36" s="73"/>
      <c r="D36" s="74"/>
      <c r="E36" s="75" t="s">
        <v>122</v>
      </c>
      <c r="F36" s="76">
        <f>F37+F41</f>
        <v>10623</v>
      </c>
      <c r="G36" s="76">
        <f>G37+G41</f>
        <v>417500</v>
      </c>
      <c r="H36" s="76">
        <f>H37+H41</f>
        <v>0</v>
      </c>
      <c r="I36" s="76">
        <f>I37+I41</f>
        <v>0</v>
      </c>
      <c r="J36" s="76">
        <f>J37+J41</f>
        <v>0</v>
      </c>
    </row>
    <row r="37" spans="1:10" s="29" customFormat="1" ht="13.5" customHeight="1" x14ac:dyDescent="0.25">
      <c r="A37" s="77"/>
      <c r="B37" s="77"/>
      <c r="C37" s="77">
        <v>722</v>
      </c>
      <c r="D37" s="78"/>
      <c r="E37" s="79" t="s">
        <v>235</v>
      </c>
      <c r="F37" s="80">
        <f>F38+F39+F40</f>
        <v>0</v>
      </c>
      <c r="G37" s="80">
        <f>G38+G39+G40</f>
        <v>117500</v>
      </c>
      <c r="H37" s="80">
        <f>H38+H39+H40</f>
        <v>0</v>
      </c>
      <c r="I37" s="81">
        <f>I38+I39+I40</f>
        <v>0</v>
      </c>
      <c r="J37" s="81">
        <f>J38+J39+J40</f>
        <v>0</v>
      </c>
    </row>
    <row r="38" spans="1:10" s="29" customFormat="1" ht="13.5" hidden="1" customHeight="1" x14ac:dyDescent="0.25">
      <c r="A38" s="77"/>
      <c r="B38" s="77"/>
      <c r="C38" s="77"/>
      <c r="D38" s="77">
        <v>7221</v>
      </c>
      <c r="E38" s="79" t="s">
        <v>23</v>
      </c>
      <c r="F38" s="80">
        <v>0</v>
      </c>
      <c r="G38" s="80">
        <v>12000</v>
      </c>
      <c r="H38" s="80">
        <v>0</v>
      </c>
      <c r="I38" s="81">
        <v>0</v>
      </c>
      <c r="J38" s="81">
        <v>0</v>
      </c>
    </row>
    <row r="39" spans="1:10" s="29" customFormat="1" ht="13.5" hidden="1" customHeight="1" x14ac:dyDescent="0.25">
      <c r="A39" s="77"/>
      <c r="B39" s="77"/>
      <c r="C39" s="77"/>
      <c r="D39" s="77">
        <v>7222</v>
      </c>
      <c r="E39" s="79" t="s">
        <v>25</v>
      </c>
      <c r="F39" s="80">
        <v>0</v>
      </c>
      <c r="G39" s="80">
        <v>500</v>
      </c>
      <c r="H39" s="80">
        <v>0</v>
      </c>
      <c r="I39" s="81">
        <v>0</v>
      </c>
      <c r="J39" s="81">
        <v>0</v>
      </c>
    </row>
    <row r="40" spans="1:10" s="29" customFormat="1" ht="13.5" hidden="1" customHeight="1" x14ac:dyDescent="0.25">
      <c r="A40" s="77"/>
      <c r="B40" s="77"/>
      <c r="C40" s="77"/>
      <c r="D40" s="77">
        <v>7225</v>
      </c>
      <c r="E40" s="79" t="s">
        <v>236</v>
      </c>
      <c r="F40" s="80">
        <v>0</v>
      </c>
      <c r="G40" s="80">
        <v>105000</v>
      </c>
      <c r="H40" s="80">
        <v>0</v>
      </c>
      <c r="I40" s="81">
        <v>0</v>
      </c>
      <c r="J40" s="81">
        <v>0</v>
      </c>
    </row>
    <row r="41" spans="1:10" s="29" customFormat="1" ht="13.5" customHeight="1" x14ac:dyDescent="0.25">
      <c r="A41" s="77"/>
      <c r="B41" s="77"/>
      <c r="C41" s="77">
        <v>723</v>
      </c>
      <c r="D41" s="78"/>
      <c r="E41" s="79" t="s">
        <v>123</v>
      </c>
      <c r="F41" s="80">
        <f t="shared" si="14"/>
        <v>10623</v>
      </c>
      <c r="G41" s="80">
        <f t="shared" si="14"/>
        <v>300000</v>
      </c>
      <c r="H41" s="80">
        <f t="shared" si="14"/>
        <v>0</v>
      </c>
      <c r="I41" s="81">
        <f t="shared" si="14"/>
        <v>0</v>
      </c>
      <c r="J41" s="81">
        <f t="shared" si="14"/>
        <v>0</v>
      </c>
    </row>
    <row r="42" spans="1:10" s="29" customFormat="1" ht="13.5" hidden="1" customHeight="1" x14ac:dyDescent="0.25">
      <c r="A42" s="78"/>
      <c r="B42" s="78"/>
      <c r="C42" s="78"/>
      <c r="D42" s="77">
        <v>7231</v>
      </c>
      <c r="E42" s="79" t="s">
        <v>27</v>
      </c>
      <c r="F42" s="46">
        <v>10623</v>
      </c>
      <c r="G42" s="46">
        <v>300000</v>
      </c>
      <c r="H42" s="46">
        <v>0</v>
      </c>
      <c r="I42" s="46">
        <v>0</v>
      </c>
      <c r="J42" s="46">
        <v>0</v>
      </c>
    </row>
    <row r="43" spans="1:10" s="29" customFormat="1" ht="13.5" customHeight="1" x14ac:dyDescent="0.25">
      <c r="A43" s="49"/>
      <c r="B43" s="49"/>
      <c r="C43" s="49"/>
      <c r="D43" s="49"/>
      <c r="E43" s="64"/>
      <c r="F43" s="28"/>
      <c r="G43" s="28"/>
    </row>
    <row r="44" spans="1:10" s="29" customFormat="1" ht="13.5" customHeight="1" x14ac:dyDescent="0.25">
      <c r="A44" s="49"/>
      <c r="B44" s="49"/>
      <c r="C44" s="49"/>
      <c r="D44" s="49"/>
      <c r="E44" s="64"/>
      <c r="F44" s="28"/>
      <c r="G44" s="28"/>
      <c r="H44" s="28"/>
    </row>
    <row r="45" spans="1:10" s="29" customFormat="1" ht="13.5" customHeight="1" x14ac:dyDescent="0.25">
      <c r="A45" s="49"/>
      <c r="B45" s="49"/>
      <c r="C45" s="49"/>
      <c r="D45" s="49"/>
      <c r="E45" s="64"/>
      <c r="F45" s="28"/>
      <c r="G45" s="28"/>
    </row>
    <row r="46" spans="1:10" s="29" customFormat="1" ht="13.5" customHeight="1" x14ac:dyDescent="0.25">
      <c r="A46" s="49"/>
      <c r="B46" s="49"/>
      <c r="C46" s="49"/>
      <c r="D46" s="49"/>
      <c r="E46" s="64"/>
      <c r="F46" s="28"/>
      <c r="G46" s="28"/>
    </row>
    <row r="47" spans="1:10" s="29" customFormat="1" ht="13.5" customHeight="1" x14ac:dyDescent="0.25">
      <c r="A47" s="49"/>
      <c r="B47" s="49"/>
      <c r="C47" s="49"/>
      <c r="D47" s="49"/>
      <c r="E47" s="64"/>
      <c r="F47" s="28"/>
      <c r="G47" s="28"/>
    </row>
    <row r="48" spans="1:10" s="29" customFormat="1" ht="13.5" customHeight="1" x14ac:dyDescent="0.25">
      <c r="A48" s="49"/>
      <c r="B48" s="49"/>
      <c r="C48" s="49"/>
      <c r="D48" s="49"/>
      <c r="E48" s="64"/>
      <c r="F48" s="28"/>
      <c r="G48" s="28"/>
    </row>
    <row r="49" spans="1:7" s="29" customFormat="1" ht="13.5" customHeight="1" x14ac:dyDescent="0.25">
      <c r="A49" s="49"/>
      <c r="B49" s="49"/>
      <c r="C49" s="49"/>
      <c r="D49" s="49"/>
      <c r="E49" s="64"/>
      <c r="F49" s="28"/>
      <c r="G49" s="28"/>
    </row>
    <row r="50" spans="1:7" s="29" customFormat="1" ht="13.5" customHeight="1" x14ac:dyDescent="0.25">
      <c r="A50" s="49"/>
      <c r="B50" s="49"/>
      <c r="C50" s="49"/>
      <c r="D50" s="49"/>
      <c r="E50" s="64"/>
      <c r="F50" s="28"/>
      <c r="G50" s="28"/>
    </row>
    <row r="51" spans="1:7" s="29" customFormat="1" ht="13.5" customHeight="1" x14ac:dyDescent="0.25">
      <c r="A51" s="49"/>
      <c r="B51" s="49"/>
      <c r="C51" s="49"/>
      <c r="D51" s="49"/>
      <c r="E51" s="64"/>
      <c r="F51" s="28"/>
      <c r="G51" s="28"/>
    </row>
    <row r="52" spans="1:7" s="29" customFormat="1" ht="13.5" customHeight="1" x14ac:dyDescent="0.25">
      <c r="A52" s="49"/>
      <c r="B52" s="49"/>
      <c r="C52" s="49"/>
      <c r="D52" s="49"/>
      <c r="E52" s="64"/>
      <c r="F52" s="28"/>
      <c r="G52" s="28"/>
    </row>
    <row r="53" spans="1:7" s="29" customFormat="1" ht="13.5" customHeight="1" x14ac:dyDescent="0.25">
      <c r="A53" s="49"/>
      <c r="B53" s="49"/>
      <c r="C53" s="49"/>
      <c r="D53" s="49"/>
      <c r="E53" s="64"/>
      <c r="F53" s="28"/>
      <c r="G53" s="28"/>
    </row>
    <row r="54" spans="1:7" s="29" customFormat="1" ht="13.5" customHeight="1" x14ac:dyDescent="0.25">
      <c r="A54" s="49"/>
      <c r="B54" s="49"/>
      <c r="C54" s="49"/>
      <c r="D54" s="49"/>
      <c r="E54" s="64"/>
      <c r="F54" s="28"/>
      <c r="G54" s="28"/>
    </row>
    <row r="55" spans="1:7" s="29" customFormat="1" ht="13.5" customHeight="1" x14ac:dyDescent="0.25">
      <c r="A55" s="49"/>
      <c r="B55" s="49"/>
      <c r="C55" s="49"/>
      <c r="D55" s="49"/>
      <c r="E55" s="64"/>
      <c r="F55" s="28"/>
      <c r="G55" s="28"/>
    </row>
    <row r="56" spans="1:7" s="29" customFormat="1" ht="13.5" customHeight="1" x14ac:dyDescent="0.25">
      <c r="A56" s="49"/>
      <c r="B56" s="49"/>
      <c r="C56" s="49"/>
      <c r="D56" s="49"/>
      <c r="E56" s="64"/>
      <c r="F56" s="28"/>
      <c r="G56" s="28"/>
    </row>
    <row r="57" spans="1:7" s="29" customFormat="1" ht="13.5" customHeight="1" x14ac:dyDescent="0.25">
      <c r="A57" s="49"/>
      <c r="B57" s="49"/>
      <c r="C57" s="49"/>
      <c r="D57" s="49"/>
      <c r="E57" s="64"/>
      <c r="F57" s="28"/>
      <c r="G57" s="28"/>
    </row>
    <row r="58" spans="1:7" s="29" customFormat="1" ht="13.5" customHeight="1" x14ac:dyDescent="0.25">
      <c r="A58" s="49"/>
      <c r="B58" s="49"/>
      <c r="C58" s="49"/>
      <c r="D58" s="49"/>
      <c r="E58" s="64"/>
      <c r="F58" s="28"/>
      <c r="G58" s="28"/>
    </row>
    <row r="59" spans="1:7" s="29" customFormat="1" ht="13.5" customHeight="1" x14ac:dyDescent="0.25">
      <c r="A59" s="49"/>
      <c r="B59" s="49"/>
      <c r="C59" s="49"/>
      <c r="D59" s="49"/>
      <c r="E59" s="64"/>
      <c r="F59" s="28"/>
      <c r="G59" s="28"/>
    </row>
    <row r="60" spans="1:7" s="29" customFormat="1" ht="13.5" customHeight="1" x14ac:dyDescent="0.25">
      <c r="A60" s="49"/>
      <c r="B60" s="49"/>
      <c r="C60" s="49"/>
      <c r="D60" s="49"/>
      <c r="E60" s="64"/>
      <c r="F60" s="28"/>
      <c r="G60" s="28"/>
    </row>
    <row r="61" spans="1:7" s="29" customFormat="1" ht="13.5" customHeight="1" x14ac:dyDescent="0.25">
      <c r="A61" s="49"/>
      <c r="B61" s="49"/>
      <c r="C61" s="49"/>
      <c r="D61" s="49"/>
      <c r="E61" s="64"/>
      <c r="F61" s="28"/>
      <c r="G61" s="28"/>
    </row>
    <row r="62" spans="1:7" s="29" customFormat="1" ht="18" customHeight="1" x14ac:dyDescent="0.25">
      <c r="A62" s="6"/>
      <c r="B62" s="20"/>
      <c r="C62" s="20"/>
      <c r="D62" s="6"/>
      <c r="E62" s="90"/>
      <c r="F62" s="28"/>
      <c r="G62" s="28"/>
    </row>
    <row r="63" spans="1:7" s="29" customFormat="1" x14ac:dyDescent="0.25">
      <c r="A63" s="82"/>
      <c r="B63" s="83"/>
      <c r="C63" s="83"/>
      <c r="D63" s="84"/>
      <c r="E63" s="90"/>
      <c r="F63" s="28"/>
      <c r="G63" s="28"/>
    </row>
    <row r="64" spans="1:7" s="29" customFormat="1" x14ac:dyDescent="0.25">
      <c r="A64" s="82"/>
      <c r="B64" s="82"/>
      <c r="C64" s="83"/>
      <c r="D64" s="84"/>
      <c r="E64" s="103"/>
      <c r="F64" s="28"/>
      <c r="G64" s="28"/>
    </row>
    <row r="65" spans="1:7" s="29" customFormat="1" x14ac:dyDescent="0.25">
      <c r="A65" s="82"/>
      <c r="B65" s="83"/>
      <c r="C65" s="82"/>
      <c r="D65" s="84"/>
      <c r="E65" s="103"/>
      <c r="F65" s="28"/>
      <c r="G65" s="28"/>
    </row>
    <row r="66" spans="1:7" s="29" customFormat="1" x14ac:dyDescent="0.25">
      <c r="A66" s="82"/>
      <c r="B66" s="83"/>
      <c r="C66" s="82"/>
      <c r="D66" s="85"/>
      <c r="E66" s="104"/>
      <c r="F66" s="28"/>
      <c r="G66" s="28"/>
    </row>
    <row r="67" spans="1:7" s="29" customFormat="1" x14ac:dyDescent="0.25">
      <c r="A67" s="82"/>
      <c r="B67" s="83"/>
      <c r="C67" s="82"/>
      <c r="D67" s="85"/>
      <c r="E67" s="90"/>
      <c r="F67" s="28"/>
      <c r="G67" s="28"/>
    </row>
    <row r="68" spans="1:7" s="29" customFormat="1" x14ac:dyDescent="0.25">
      <c r="A68" s="82"/>
      <c r="B68" s="83"/>
      <c r="C68" s="82"/>
      <c r="D68" s="85"/>
      <c r="E68" s="87"/>
      <c r="F68" s="28"/>
      <c r="G68" s="28"/>
    </row>
    <row r="69" spans="1:7" s="29" customFormat="1" hidden="1" x14ac:dyDescent="0.25">
      <c r="A69" s="83"/>
      <c r="B69" s="82"/>
      <c r="C69" s="83"/>
      <c r="D69" s="86"/>
      <c r="E69" s="105"/>
      <c r="F69" s="28"/>
      <c r="G69" s="28"/>
    </row>
    <row r="70" spans="1:7" s="29" customFormat="1" hidden="1" x14ac:dyDescent="0.25">
      <c r="A70" s="83"/>
      <c r="B70" s="83"/>
      <c r="C70" s="83"/>
      <c r="D70" s="86"/>
      <c r="E70" s="105"/>
      <c r="F70" s="28"/>
      <c r="G70" s="28"/>
    </row>
    <row r="71" spans="1:7" s="29" customFormat="1" x14ac:dyDescent="0.25">
      <c r="A71" s="83"/>
      <c r="B71" s="83"/>
      <c r="C71" s="83"/>
      <c r="D71" s="85"/>
      <c r="E71" s="87"/>
      <c r="F71" s="28"/>
      <c r="G71" s="28"/>
    </row>
    <row r="72" spans="1:7" s="29" customFormat="1" hidden="1" x14ac:dyDescent="0.25">
      <c r="A72" s="83"/>
      <c r="B72" s="83"/>
      <c r="C72" s="83"/>
      <c r="D72" s="86"/>
      <c r="E72" s="105"/>
      <c r="F72" s="28"/>
      <c r="G72" s="28"/>
    </row>
    <row r="73" spans="1:7" s="29" customFormat="1" x14ac:dyDescent="0.25">
      <c r="A73" s="83"/>
      <c r="B73" s="83"/>
      <c r="C73" s="82"/>
      <c r="D73" s="86"/>
      <c r="E73" s="90"/>
      <c r="F73" s="28"/>
      <c r="G73" s="28"/>
    </row>
    <row r="74" spans="1:7" s="29" customFormat="1" x14ac:dyDescent="0.25">
      <c r="A74" s="83"/>
      <c r="B74" s="83"/>
      <c r="C74" s="82"/>
      <c r="D74" s="86"/>
      <c r="E74" s="87"/>
      <c r="F74" s="28"/>
      <c r="G74" s="28"/>
    </row>
    <row r="75" spans="1:7" s="29" customFormat="1" hidden="1" x14ac:dyDescent="0.25">
      <c r="A75" s="83"/>
      <c r="B75" s="83"/>
      <c r="C75" s="83"/>
      <c r="D75" s="86"/>
      <c r="E75" s="105"/>
      <c r="F75" s="28"/>
      <c r="G75" s="28"/>
    </row>
    <row r="76" spans="1:7" s="29" customFormat="1" hidden="1" x14ac:dyDescent="0.25">
      <c r="A76" s="83"/>
      <c r="B76" s="83"/>
      <c r="C76" s="83"/>
      <c r="D76" s="86"/>
      <c r="E76" s="105"/>
      <c r="F76" s="28"/>
      <c r="G76" s="28"/>
    </row>
    <row r="77" spans="1:7" s="29" customFormat="1" x14ac:dyDescent="0.25">
      <c r="A77" s="83"/>
      <c r="B77" s="83"/>
      <c r="C77" s="83"/>
      <c r="D77" s="86"/>
      <c r="E77" s="87"/>
      <c r="F77" s="28"/>
      <c r="G77" s="28"/>
    </row>
    <row r="78" spans="1:7" s="29" customFormat="1" hidden="1" x14ac:dyDescent="0.25">
      <c r="A78" s="83"/>
      <c r="B78" s="83"/>
      <c r="C78" s="83"/>
      <c r="D78" s="86"/>
      <c r="E78" s="105"/>
      <c r="F78" s="28"/>
      <c r="G78" s="28"/>
    </row>
    <row r="79" spans="1:7" s="29" customFormat="1" hidden="1" x14ac:dyDescent="0.25">
      <c r="A79" s="83"/>
      <c r="B79" s="83"/>
      <c r="C79" s="83"/>
      <c r="D79" s="86"/>
      <c r="E79" s="105"/>
      <c r="F79" s="28"/>
      <c r="G79" s="28"/>
    </row>
    <row r="80" spans="1:7" s="29" customFormat="1" x14ac:dyDescent="0.25">
      <c r="A80" s="83"/>
      <c r="B80" s="83"/>
      <c r="C80" s="83"/>
      <c r="D80" s="86"/>
      <c r="E80" s="87"/>
      <c r="F80" s="28"/>
      <c r="G80" s="28"/>
    </row>
    <row r="81" spans="1:7" s="29" customFormat="1" hidden="1" x14ac:dyDescent="0.25">
      <c r="A81" s="83"/>
      <c r="B81" s="83"/>
      <c r="C81" s="83"/>
      <c r="D81" s="86"/>
      <c r="E81" s="105"/>
      <c r="F81" s="28"/>
      <c r="G81" s="28"/>
    </row>
    <row r="82" spans="1:7" s="29" customFormat="1" hidden="1" x14ac:dyDescent="0.25">
      <c r="A82" s="83"/>
      <c r="B82" s="83"/>
      <c r="C82" s="83"/>
      <c r="D82" s="86"/>
      <c r="E82" s="105"/>
      <c r="F82" s="28"/>
      <c r="G82" s="28"/>
    </row>
    <row r="83" spans="1:7" s="29" customFormat="1" ht="13.5" hidden="1" customHeight="1" x14ac:dyDescent="0.25">
      <c r="A83" s="83"/>
      <c r="B83" s="83"/>
      <c r="C83" s="83"/>
      <c r="D83" s="86"/>
      <c r="E83" s="105"/>
      <c r="F83" s="28"/>
      <c r="G83" s="28"/>
    </row>
    <row r="84" spans="1:7" s="29" customFormat="1" ht="13.5" customHeight="1" x14ac:dyDescent="0.25">
      <c r="A84" s="83"/>
      <c r="B84" s="82"/>
      <c r="C84" s="83"/>
      <c r="D84" s="86"/>
      <c r="E84" s="103"/>
      <c r="F84" s="28"/>
      <c r="G84" s="28"/>
    </row>
    <row r="85" spans="1:7" s="29" customFormat="1" ht="13.5" customHeight="1" x14ac:dyDescent="0.25">
      <c r="A85" s="83"/>
      <c r="B85" s="83"/>
      <c r="C85" s="82"/>
      <c r="D85" s="86"/>
      <c r="E85" s="90"/>
      <c r="F85" s="28"/>
      <c r="G85" s="28"/>
    </row>
    <row r="86" spans="1:7" s="29" customFormat="1" ht="26.25" customHeight="1" x14ac:dyDescent="0.25">
      <c r="A86" s="83"/>
      <c r="B86" s="83"/>
      <c r="C86" s="82"/>
      <c r="D86" s="85"/>
      <c r="E86" s="87"/>
      <c r="F86" s="28"/>
      <c r="G86" s="28"/>
    </row>
    <row r="87" spans="1:7" s="29" customFormat="1" ht="13.5" hidden="1" customHeight="1" x14ac:dyDescent="0.25">
      <c r="A87" s="83"/>
      <c r="B87" s="83"/>
      <c r="C87" s="83"/>
      <c r="D87" s="86"/>
      <c r="E87" s="105"/>
      <c r="F87" s="28"/>
      <c r="G87" s="28"/>
    </row>
    <row r="88" spans="1:7" s="29" customFormat="1" ht="13.5" customHeight="1" x14ac:dyDescent="0.25">
      <c r="A88" s="83"/>
      <c r="B88" s="82"/>
      <c r="C88" s="83"/>
      <c r="D88" s="86"/>
      <c r="E88" s="103"/>
      <c r="F88" s="28"/>
      <c r="G88" s="28"/>
    </row>
    <row r="89" spans="1:7" s="29" customFormat="1" ht="13.5" customHeight="1" x14ac:dyDescent="0.25">
      <c r="A89" s="83"/>
      <c r="B89" s="83"/>
      <c r="C89" s="82"/>
      <c r="D89" s="86"/>
      <c r="E89" s="103"/>
      <c r="F89" s="28"/>
      <c r="G89" s="28"/>
    </row>
    <row r="90" spans="1:7" s="29" customFormat="1" ht="13.5" customHeight="1" x14ac:dyDescent="0.25">
      <c r="A90" s="83"/>
      <c r="B90" s="83"/>
      <c r="C90" s="82"/>
      <c r="D90" s="88"/>
      <c r="E90" s="87"/>
      <c r="F90" s="28"/>
      <c r="G90" s="28"/>
    </row>
    <row r="91" spans="1:7" s="29" customFormat="1" ht="13.5" hidden="1" customHeight="1" x14ac:dyDescent="0.25">
      <c r="A91" s="83"/>
      <c r="B91" s="83"/>
      <c r="C91" s="83"/>
      <c r="D91" s="89"/>
      <c r="E91" s="106"/>
      <c r="F91" s="28"/>
      <c r="G91" s="28"/>
    </row>
    <row r="92" spans="1:7" s="29" customFormat="1" ht="13.5" customHeight="1" x14ac:dyDescent="0.25">
      <c r="A92" s="83"/>
      <c r="B92" s="83"/>
      <c r="C92" s="83"/>
      <c r="D92" s="85"/>
      <c r="E92" s="104"/>
      <c r="F92" s="28"/>
      <c r="G92" s="28"/>
    </row>
    <row r="93" spans="1:7" s="29" customFormat="1" ht="13.5" hidden="1" customHeight="1" x14ac:dyDescent="0.25">
      <c r="A93" s="83"/>
      <c r="B93" s="83"/>
      <c r="C93" s="83"/>
      <c r="D93" s="86"/>
      <c r="E93" s="105"/>
      <c r="F93" s="28"/>
      <c r="G93" s="28"/>
    </row>
    <row r="94" spans="1:7" s="29" customFormat="1" ht="28.5" customHeight="1" x14ac:dyDescent="0.25">
      <c r="A94" s="83"/>
      <c r="B94" s="83"/>
      <c r="C94" s="82"/>
      <c r="D94" s="86"/>
      <c r="E94" s="90"/>
      <c r="F94" s="28"/>
      <c r="G94" s="28"/>
    </row>
    <row r="95" spans="1:7" s="29" customFormat="1" ht="13.5" customHeight="1" x14ac:dyDescent="0.25">
      <c r="A95" s="83"/>
      <c r="B95" s="83"/>
      <c r="C95" s="82"/>
      <c r="D95" s="86"/>
      <c r="E95" s="87"/>
      <c r="F95" s="28"/>
      <c r="G95" s="28"/>
    </row>
    <row r="96" spans="1:7" s="29" customFormat="1" ht="13.5" hidden="1" customHeight="1" x14ac:dyDescent="0.25">
      <c r="A96" s="83"/>
      <c r="B96" s="83"/>
      <c r="C96" s="83"/>
      <c r="D96" s="86"/>
      <c r="E96" s="105"/>
      <c r="F96" s="28"/>
      <c r="G96" s="28"/>
    </row>
    <row r="97" spans="1:7" s="29" customFormat="1" ht="13.5" customHeight="1" x14ac:dyDescent="0.25">
      <c r="A97" s="83"/>
      <c r="B97" s="83"/>
      <c r="C97" s="83"/>
      <c r="D97" s="86"/>
      <c r="E97" s="104"/>
      <c r="F97" s="28"/>
      <c r="G97" s="28"/>
    </row>
    <row r="98" spans="1:7" s="29" customFormat="1" ht="13.5" hidden="1" customHeight="1" x14ac:dyDescent="0.25">
      <c r="A98" s="83"/>
      <c r="B98" s="83"/>
      <c r="C98" s="83"/>
      <c r="D98" s="86"/>
      <c r="E98" s="105"/>
      <c r="F98" s="28"/>
      <c r="G98" s="28"/>
    </row>
    <row r="99" spans="1:7" s="29" customFormat="1" ht="22.5" customHeight="1" x14ac:dyDescent="0.25">
      <c r="A99" s="83"/>
      <c r="B99" s="83"/>
      <c r="C99" s="83"/>
      <c r="D99" s="86"/>
      <c r="E99" s="87"/>
      <c r="F99" s="28"/>
      <c r="G99" s="28"/>
    </row>
    <row r="100" spans="1:7" s="29" customFormat="1" ht="13.5" hidden="1" customHeight="1" x14ac:dyDescent="0.25">
      <c r="A100" s="83"/>
      <c r="B100" s="83"/>
      <c r="C100" s="83"/>
      <c r="D100" s="89"/>
      <c r="E100" s="106"/>
      <c r="F100" s="28"/>
      <c r="G100" s="28"/>
    </row>
    <row r="101" spans="1:7" s="29" customFormat="1" ht="13.5" customHeight="1" x14ac:dyDescent="0.25">
      <c r="A101" s="83"/>
      <c r="B101" s="82"/>
      <c r="C101" s="83"/>
      <c r="D101" s="89"/>
      <c r="E101" s="90"/>
      <c r="F101" s="28"/>
      <c r="G101" s="28"/>
    </row>
    <row r="102" spans="1:7" s="29" customFormat="1" ht="13.5" customHeight="1" x14ac:dyDescent="0.25">
      <c r="A102" s="83"/>
      <c r="B102" s="83"/>
      <c r="C102" s="82"/>
      <c r="D102" s="89"/>
      <c r="E102" s="107"/>
      <c r="F102" s="28"/>
      <c r="G102" s="28"/>
    </row>
    <row r="103" spans="1:7" s="29" customFormat="1" ht="13.5" customHeight="1" x14ac:dyDescent="0.25">
      <c r="A103" s="83"/>
      <c r="B103" s="83"/>
      <c r="C103" s="82"/>
      <c r="D103" s="85"/>
      <c r="E103" s="87"/>
      <c r="F103" s="28"/>
      <c r="G103" s="28"/>
    </row>
    <row r="104" spans="1:7" s="29" customFormat="1" ht="13.5" hidden="1" customHeight="1" x14ac:dyDescent="0.25">
      <c r="A104" s="83"/>
      <c r="B104" s="83"/>
      <c r="C104" s="83"/>
      <c r="D104" s="86"/>
      <c r="E104" s="105"/>
      <c r="F104" s="28"/>
      <c r="G104" s="28"/>
    </row>
    <row r="105" spans="1:7" s="29" customFormat="1" ht="13.5" customHeight="1" x14ac:dyDescent="0.25">
      <c r="A105" s="83"/>
      <c r="B105" s="82"/>
      <c r="C105" s="83"/>
      <c r="D105" s="86"/>
      <c r="E105" s="103"/>
      <c r="F105" s="28"/>
      <c r="G105" s="28"/>
    </row>
    <row r="106" spans="1:7" s="29" customFormat="1" ht="13.5" customHeight="1" x14ac:dyDescent="0.25">
      <c r="A106" s="83"/>
      <c r="B106" s="83"/>
      <c r="C106" s="82"/>
      <c r="D106" s="86"/>
      <c r="E106" s="90"/>
      <c r="F106" s="28"/>
      <c r="G106" s="28"/>
    </row>
    <row r="107" spans="1:7" s="29" customFormat="1" ht="13.5" customHeight="1" x14ac:dyDescent="0.25">
      <c r="A107" s="83"/>
      <c r="B107" s="83"/>
      <c r="C107" s="82"/>
      <c r="D107" s="85"/>
      <c r="E107" s="87"/>
      <c r="F107" s="28"/>
      <c r="G107" s="28"/>
    </row>
    <row r="108" spans="1:7" s="29" customFormat="1" ht="13.5" hidden="1" customHeight="1" x14ac:dyDescent="0.25">
      <c r="A108" s="83"/>
      <c r="B108" s="83"/>
      <c r="C108" s="83"/>
      <c r="D108" s="89"/>
      <c r="E108" s="105"/>
      <c r="F108" s="28"/>
      <c r="G108" s="28"/>
    </row>
    <row r="109" spans="1:7" s="29" customFormat="1" ht="13.5" customHeight="1" x14ac:dyDescent="0.25">
      <c r="A109" s="83"/>
      <c r="B109" s="83"/>
      <c r="C109" s="82"/>
      <c r="D109" s="89"/>
      <c r="E109" s="90"/>
      <c r="F109" s="28"/>
      <c r="G109" s="28"/>
    </row>
    <row r="110" spans="1:7" s="29" customFormat="1" ht="22.5" customHeight="1" x14ac:dyDescent="0.25">
      <c r="A110" s="83"/>
      <c r="B110" s="83"/>
      <c r="C110" s="83"/>
      <c r="D110" s="85"/>
      <c r="E110" s="87"/>
      <c r="F110" s="28"/>
      <c r="G110" s="28"/>
    </row>
    <row r="111" spans="1:7" s="29" customFormat="1" ht="13.5" hidden="1" customHeight="1" x14ac:dyDescent="0.25">
      <c r="A111" s="83"/>
      <c r="B111" s="83"/>
      <c r="C111" s="83"/>
      <c r="D111" s="86"/>
      <c r="E111" s="105"/>
      <c r="F111" s="28"/>
      <c r="G111" s="28"/>
    </row>
    <row r="112" spans="1:7" s="29" customFormat="1" ht="13.5" customHeight="1" x14ac:dyDescent="0.25">
      <c r="A112" s="83"/>
      <c r="B112" s="83"/>
      <c r="C112" s="83"/>
      <c r="D112" s="85"/>
      <c r="E112" s="87"/>
      <c r="F112" s="28"/>
      <c r="G112" s="28"/>
    </row>
    <row r="113" spans="1:7" s="29" customFormat="1" ht="13.5" hidden="1" customHeight="1" x14ac:dyDescent="0.25">
      <c r="A113" s="83"/>
      <c r="B113" s="83"/>
      <c r="C113" s="83"/>
      <c r="D113" s="86"/>
      <c r="E113" s="105"/>
      <c r="F113" s="28"/>
      <c r="G113" s="28"/>
    </row>
    <row r="114" spans="1:7" s="29" customFormat="1" ht="13.5" hidden="1" customHeight="1" x14ac:dyDescent="0.25">
      <c r="A114" s="83"/>
      <c r="B114" s="83"/>
      <c r="C114" s="83"/>
      <c r="D114" s="86"/>
      <c r="E114" s="105"/>
      <c r="F114" s="28"/>
      <c r="G114" s="28"/>
    </row>
    <row r="115" spans="1:7" s="29" customFormat="1" ht="13.5" customHeight="1" x14ac:dyDescent="0.25">
      <c r="A115" s="82"/>
      <c r="B115" s="83"/>
      <c r="C115" s="83"/>
      <c r="D115" s="84"/>
      <c r="E115" s="90"/>
      <c r="F115" s="28"/>
      <c r="G115" s="28"/>
    </row>
    <row r="116" spans="1:7" s="29" customFormat="1" ht="13.5" customHeight="1" x14ac:dyDescent="0.25">
      <c r="A116" s="83"/>
      <c r="B116" s="82"/>
      <c r="C116" s="82"/>
      <c r="D116" s="91"/>
      <c r="E116" s="90"/>
      <c r="F116" s="28"/>
      <c r="G116" s="28"/>
    </row>
    <row r="117" spans="1:7" s="29" customFormat="1" ht="13.5" customHeight="1" x14ac:dyDescent="0.25">
      <c r="A117" s="83"/>
      <c r="B117" s="82"/>
      <c r="C117" s="82"/>
      <c r="D117" s="91"/>
      <c r="E117" s="103"/>
      <c r="F117" s="28"/>
      <c r="G117" s="28"/>
    </row>
    <row r="118" spans="1:7" s="29" customFormat="1" ht="13.5" customHeight="1" x14ac:dyDescent="0.25">
      <c r="A118" s="83"/>
      <c r="B118" s="82"/>
      <c r="C118" s="82"/>
      <c r="D118" s="85"/>
      <c r="E118" s="104"/>
      <c r="F118" s="28"/>
      <c r="G118" s="28"/>
    </row>
    <row r="119" spans="1:7" s="29" customFormat="1" hidden="1" x14ac:dyDescent="0.25">
      <c r="A119" s="83"/>
      <c r="B119" s="83"/>
      <c r="C119" s="83"/>
      <c r="D119" s="86"/>
      <c r="E119" s="105"/>
      <c r="F119" s="28"/>
      <c r="G119" s="28"/>
    </row>
    <row r="120" spans="1:7" s="29" customFormat="1" x14ac:dyDescent="0.25">
      <c r="A120" s="83"/>
      <c r="B120" s="82"/>
      <c r="C120" s="83"/>
      <c r="D120" s="86"/>
      <c r="E120" s="90"/>
      <c r="F120" s="28"/>
      <c r="G120" s="28"/>
    </row>
    <row r="121" spans="1:7" s="29" customFormat="1" x14ac:dyDescent="0.25">
      <c r="A121" s="83"/>
      <c r="B121" s="83"/>
      <c r="C121" s="82"/>
      <c r="D121" s="86"/>
      <c r="E121" s="103"/>
      <c r="F121" s="28"/>
      <c r="G121" s="28"/>
    </row>
    <row r="122" spans="1:7" s="29" customFormat="1" x14ac:dyDescent="0.25">
      <c r="A122" s="83"/>
      <c r="B122" s="83"/>
      <c r="C122" s="82"/>
      <c r="D122" s="85"/>
      <c r="E122" s="87"/>
      <c r="F122" s="28"/>
      <c r="G122" s="28"/>
    </row>
    <row r="123" spans="1:7" s="29" customFormat="1" hidden="1" x14ac:dyDescent="0.25">
      <c r="A123" s="83"/>
      <c r="B123" s="83"/>
      <c r="C123" s="83"/>
      <c r="D123" s="86"/>
      <c r="E123" s="105"/>
      <c r="F123" s="28"/>
      <c r="G123" s="28"/>
    </row>
    <row r="124" spans="1:7" s="29" customFormat="1" hidden="1" x14ac:dyDescent="0.25">
      <c r="A124" s="83"/>
      <c r="B124" s="83"/>
      <c r="C124" s="83"/>
      <c r="D124" s="86"/>
      <c r="E124" s="105"/>
      <c r="F124" s="28"/>
      <c r="G124" s="28"/>
    </row>
    <row r="125" spans="1:7" s="29" customFormat="1" hidden="1" x14ac:dyDescent="0.25">
      <c r="A125" s="83"/>
      <c r="B125" s="83"/>
      <c r="C125" s="83"/>
      <c r="D125" s="92"/>
      <c r="E125" s="108"/>
      <c r="F125" s="28"/>
      <c r="G125" s="28"/>
    </row>
    <row r="126" spans="1:7" s="29" customFormat="1" hidden="1" x14ac:dyDescent="0.25">
      <c r="A126" s="83"/>
      <c r="B126" s="83"/>
      <c r="C126" s="83"/>
      <c r="D126" s="86"/>
      <c r="E126" s="105"/>
      <c r="F126" s="28"/>
      <c r="G126" s="28"/>
    </row>
    <row r="127" spans="1:7" s="29" customFormat="1" hidden="1" x14ac:dyDescent="0.25">
      <c r="A127" s="83"/>
      <c r="B127" s="83"/>
      <c r="C127" s="83"/>
      <c r="D127" s="86"/>
      <c r="E127" s="105"/>
      <c r="F127" s="28"/>
      <c r="G127" s="28"/>
    </row>
    <row r="128" spans="1:7" s="29" customFormat="1" hidden="1" x14ac:dyDescent="0.25">
      <c r="A128" s="83"/>
      <c r="B128" s="83"/>
      <c r="C128" s="83"/>
      <c r="D128" s="86"/>
      <c r="E128" s="105"/>
      <c r="F128" s="28"/>
      <c r="G128" s="28"/>
    </row>
    <row r="129" spans="1:7" s="29" customFormat="1" x14ac:dyDescent="0.25">
      <c r="A129" s="83"/>
      <c r="B129" s="83"/>
      <c r="C129" s="83"/>
      <c r="D129" s="85"/>
      <c r="E129" s="87"/>
      <c r="F129" s="28"/>
      <c r="G129" s="28"/>
    </row>
    <row r="130" spans="1:7" s="29" customFormat="1" hidden="1" x14ac:dyDescent="0.25">
      <c r="A130" s="83"/>
      <c r="B130" s="83"/>
      <c r="C130" s="83"/>
      <c r="D130" s="86"/>
      <c r="E130" s="105"/>
      <c r="F130" s="28"/>
      <c r="G130" s="28"/>
    </row>
    <row r="131" spans="1:7" s="29" customFormat="1" x14ac:dyDescent="0.25">
      <c r="A131" s="83"/>
      <c r="B131" s="83"/>
      <c r="C131" s="83"/>
      <c r="D131" s="85"/>
      <c r="E131" s="87"/>
      <c r="F131" s="28"/>
      <c r="G131" s="28"/>
    </row>
    <row r="132" spans="1:7" s="29" customFormat="1" hidden="1" x14ac:dyDescent="0.25">
      <c r="A132" s="83"/>
      <c r="B132" s="83"/>
      <c r="C132" s="83"/>
      <c r="D132" s="86"/>
      <c r="E132" s="105"/>
      <c r="F132" s="28"/>
      <c r="G132" s="28"/>
    </row>
    <row r="133" spans="1:7" s="29" customFormat="1" hidden="1" x14ac:dyDescent="0.25">
      <c r="A133" s="83"/>
      <c r="B133" s="83"/>
      <c r="C133" s="83"/>
      <c r="D133" s="86"/>
      <c r="E133" s="105"/>
      <c r="F133" s="28"/>
      <c r="G133" s="28"/>
    </row>
    <row r="134" spans="1:7" s="29" customFormat="1" x14ac:dyDescent="0.25">
      <c r="A134" s="83"/>
      <c r="B134" s="83"/>
      <c r="C134" s="83"/>
      <c r="D134" s="86"/>
      <c r="E134" s="105"/>
      <c r="F134" s="28"/>
      <c r="G134" s="28"/>
    </row>
    <row r="135" spans="1:7" s="29" customFormat="1" x14ac:dyDescent="0.25">
      <c r="A135" s="83"/>
      <c r="B135" s="83"/>
      <c r="C135" s="83"/>
      <c r="D135" s="86"/>
      <c r="E135" s="105"/>
      <c r="F135" s="28"/>
      <c r="G135" s="28"/>
    </row>
    <row r="136" spans="1:7" s="29" customFormat="1" ht="28.5" customHeight="1" x14ac:dyDescent="0.25">
      <c r="A136" s="93"/>
      <c r="B136" s="93"/>
      <c r="C136" s="93"/>
      <c r="D136" s="93"/>
      <c r="E136" s="109"/>
      <c r="F136" s="28"/>
      <c r="G136" s="28"/>
    </row>
    <row r="137" spans="1:7" s="29" customFormat="1" x14ac:dyDescent="0.25">
      <c r="A137" s="83"/>
      <c r="B137" s="83"/>
      <c r="C137" s="82"/>
      <c r="D137" s="86"/>
      <c r="E137" s="103"/>
      <c r="F137" s="28"/>
      <c r="G137" s="28"/>
    </row>
    <row r="138" spans="1:7" s="29" customFormat="1" x14ac:dyDescent="0.25">
      <c r="A138" s="83"/>
      <c r="B138" s="83"/>
      <c r="C138" s="83"/>
      <c r="D138" s="94"/>
      <c r="E138" s="110"/>
      <c r="F138" s="28"/>
      <c r="G138" s="28"/>
    </row>
    <row r="139" spans="1:7" s="29" customFormat="1" hidden="1" x14ac:dyDescent="0.25">
      <c r="A139" s="83"/>
      <c r="B139" s="83"/>
      <c r="C139" s="83"/>
      <c r="D139" s="86"/>
      <c r="E139" s="105"/>
      <c r="F139" s="28"/>
      <c r="G139" s="28"/>
    </row>
    <row r="140" spans="1:7" s="29" customFormat="1" hidden="1" x14ac:dyDescent="0.25">
      <c r="A140" s="83"/>
      <c r="B140" s="83"/>
      <c r="C140" s="83"/>
      <c r="D140" s="92"/>
      <c r="E140" s="108"/>
      <c r="F140" s="28"/>
      <c r="G140" s="28"/>
    </row>
    <row r="141" spans="1:7" s="29" customFormat="1" hidden="1" x14ac:dyDescent="0.25">
      <c r="A141" s="83"/>
      <c r="B141" s="83"/>
      <c r="C141" s="83"/>
      <c r="D141" s="92"/>
      <c r="E141" s="108"/>
      <c r="F141" s="28"/>
      <c r="G141" s="28"/>
    </row>
    <row r="142" spans="1:7" s="29" customFormat="1" hidden="1" x14ac:dyDescent="0.25">
      <c r="A142" s="83"/>
      <c r="B142" s="83"/>
      <c r="C142" s="83"/>
      <c r="D142" s="86"/>
      <c r="E142" s="105"/>
      <c r="F142" s="28"/>
      <c r="G142" s="28"/>
    </row>
    <row r="143" spans="1:7" s="29" customFormat="1" x14ac:dyDescent="0.25">
      <c r="A143" s="83"/>
      <c r="B143" s="83"/>
      <c r="C143" s="83"/>
      <c r="D143" s="85"/>
      <c r="E143" s="87"/>
      <c r="F143" s="28"/>
      <c r="G143" s="28"/>
    </row>
    <row r="144" spans="1:7" s="29" customFormat="1" hidden="1" x14ac:dyDescent="0.25">
      <c r="A144" s="83"/>
      <c r="B144" s="83"/>
      <c r="C144" s="83"/>
      <c r="D144" s="86"/>
      <c r="E144" s="105"/>
      <c r="F144" s="28"/>
      <c r="G144" s="28"/>
    </row>
    <row r="145" spans="1:7" s="29" customFormat="1" hidden="1" x14ac:dyDescent="0.25">
      <c r="A145" s="83"/>
      <c r="B145" s="83"/>
      <c r="C145" s="83"/>
      <c r="D145" s="86"/>
      <c r="E145" s="105"/>
      <c r="F145" s="28"/>
      <c r="G145" s="28"/>
    </row>
    <row r="146" spans="1:7" s="29" customFormat="1" x14ac:dyDescent="0.25">
      <c r="A146" s="83"/>
      <c r="B146" s="83"/>
      <c r="C146" s="83"/>
      <c r="D146" s="85"/>
      <c r="E146" s="87"/>
      <c r="F146" s="28"/>
      <c r="G146" s="28"/>
    </row>
    <row r="147" spans="1:7" s="29" customFormat="1" hidden="1" x14ac:dyDescent="0.25">
      <c r="A147" s="83"/>
      <c r="B147" s="83"/>
      <c r="C147" s="83"/>
      <c r="D147" s="86"/>
      <c r="E147" s="105"/>
      <c r="F147" s="28"/>
      <c r="G147" s="28"/>
    </row>
    <row r="148" spans="1:7" s="29" customFormat="1" hidden="1" x14ac:dyDescent="0.25">
      <c r="A148" s="83"/>
      <c r="B148" s="83"/>
      <c r="C148" s="83"/>
      <c r="D148" s="92"/>
      <c r="E148" s="108"/>
      <c r="F148" s="28"/>
      <c r="G148" s="28"/>
    </row>
    <row r="149" spans="1:7" s="29" customFormat="1" x14ac:dyDescent="0.25">
      <c r="A149" s="83"/>
      <c r="B149" s="83"/>
      <c r="C149" s="83"/>
      <c r="D149" s="85"/>
      <c r="E149" s="110"/>
      <c r="F149" s="28"/>
      <c r="G149" s="28"/>
    </row>
    <row r="150" spans="1:7" s="29" customFormat="1" hidden="1" x14ac:dyDescent="0.25">
      <c r="A150" s="83"/>
      <c r="B150" s="83"/>
      <c r="C150" s="83"/>
      <c r="D150" s="89"/>
      <c r="E150" s="108"/>
      <c r="F150" s="28"/>
      <c r="G150" s="28"/>
    </row>
    <row r="151" spans="1:7" s="29" customFormat="1" x14ac:dyDescent="0.25">
      <c r="A151" s="83"/>
      <c r="B151" s="83"/>
      <c r="C151" s="83"/>
      <c r="D151" s="85"/>
      <c r="E151" s="87"/>
      <c r="F151" s="28"/>
      <c r="G151" s="28"/>
    </row>
    <row r="152" spans="1:7" s="29" customFormat="1" hidden="1" x14ac:dyDescent="0.25">
      <c r="A152" s="83"/>
      <c r="B152" s="83"/>
      <c r="C152" s="83"/>
      <c r="D152" s="86"/>
      <c r="E152" s="105"/>
      <c r="F152" s="28"/>
      <c r="G152" s="28"/>
    </row>
    <row r="153" spans="1:7" s="29" customFormat="1" x14ac:dyDescent="0.25">
      <c r="A153" s="83"/>
      <c r="B153" s="83"/>
      <c r="C153" s="82"/>
      <c r="D153" s="86"/>
      <c r="E153" s="103"/>
      <c r="F153" s="28"/>
      <c r="G153" s="28"/>
    </row>
    <row r="154" spans="1:7" s="29" customFormat="1" x14ac:dyDescent="0.25">
      <c r="A154" s="83"/>
      <c r="B154" s="83"/>
      <c r="C154" s="83"/>
      <c r="D154" s="89"/>
      <c r="E154" s="87"/>
      <c r="F154" s="28"/>
      <c r="G154" s="28"/>
    </row>
    <row r="155" spans="1:7" s="29" customFormat="1" hidden="1" x14ac:dyDescent="0.25">
      <c r="A155" s="83"/>
      <c r="B155" s="83"/>
      <c r="C155" s="83"/>
      <c r="D155" s="89"/>
      <c r="E155" s="108"/>
      <c r="F155" s="28"/>
      <c r="G155" s="28"/>
    </row>
    <row r="156" spans="1:7" s="29" customFormat="1" x14ac:dyDescent="0.25">
      <c r="A156" s="83"/>
      <c r="B156" s="83"/>
      <c r="C156" s="82"/>
      <c r="D156" s="89"/>
      <c r="E156" s="95"/>
      <c r="F156" s="28"/>
      <c r="G156" s="28"/>
    </row>
    <row r="157" spans="1:7" s="29" customFormat="1" x14ac:dyDescent="0.25">
      <c r="A157" s="83"/>
      <c r="B157" s="83"/>
      <c r="C157" s="82"/>
      <c r="D157" s="85"/>
      <c r="E157" s="104"/>
      <c r="F157" s="28"/>
      <c r="G157" s="28"/>
    </row>
    <row r="158" spans="1:7" s="29" customFormat="1" hidden="1" x14ac:dyDescent="0.25">
      <c r="A158" s="83"/>
      <c r="B158" s="83"/>
      <c r="C158" s="83"/>
      <c r="D158" s="86"/>
      <c r="E158" s="105"/>
      <c r="F158" s="28"/>
      <c r="G158" s="28"/>
    </row>
    <row r="159" spans="1:7" s="29" customFormat="1" x14ac:dyDescent="0.25">
      <c r="A159" s="83"/>
      <c r="B159" s="83"/>
      <c r="C159" s="83"/>
      <c r="D159" s="94"/>
      <c r="E159" s="111"/>
      <c r="F159" s="28"/>
      <c r="G159" s="28"/>
    </row>
    <row r="160" spans="1:7" s="29" customFormat="1" ht="11.25" hidden="1" customHeight="1" x14ac:dyDescent="0.25">
      <c r="A160" s="83"/>
      <c r="B160" s="83"/>
      <c r="C160" s="83"/>
      <c r="D160" s="92"/>
      <c r="E160" s="108"/>
      <c r="F160" s="28"/>
      <c r="G160" s="28"/>
    </row>
    <row r="161" spans="1:7" s="29" customFormat="1" ht="24" customHeight="1" x14ac:dyDescent="0.25">
      <c r="A161" s="83"/>
      <c r="B161" s="82"/>
      <c r="C161" s="83"/>
      <c r="D161" s="92"/>
      <c r="E161" s="95"/>
      <c r="F161" s="28"/>
      <c r="G161" s="28"/>
    </row>
    <row r="162" spans="1:7" s="29" customFormat="1" ht="15" customHeight="1" x14ac:dyDescent="0.25">
      <c r="A162" s="83"/>
      <c r="B162" s="83"/>
      <c r="C162" s="82"/>
      <c r="D162" s="92"/>
      <c r="E162" s="95"/>
      <c r="F162" s="28"/>
      <c r="G162" s="28"/>
    </row>
    <row r="163" spans="1:7" s="29" customFormat="1" ht="11.25" customHeight="1" x14ac:dyDescent="0.25">
      <c r="A163" s="83"/>
      <c r="B163" s="83"/>
      <c r="C163" s="83"/>
      <c r="D163" s="94"/>
      <c r="E163" s="110"/>
      <c r="F163" s="28"/>
      <c r="G163" s="28"/>
    </row>
    <row r="164" spans="1:7" s="29" customFormat="1" hidden="1" x14ac:dyDescent="0.25">
      <c r="A164" s="83"/>
      <c r="B164" s="83"/>
      <c r="C164" s="83"/>
      <c r="D164" s="92"/>
      <c r="E164" s="108"/>
      <c r="F164" s="28"/>
      <c r="G164" s="28"/>
    </row>
    <row r="165" spans="1:7" s="29" customFormat="1" ht="13.5" customHeight="1" x14ac:dyDescent="0.25">
      <c r="A165" s="83"/>
      <c r="B165" s="82"/>
      <c r="C165" s="83"/>
      <c r="D165" s="92"/>
      <c r="E165" s="39"/>
      <c r="F165" s="28"/>
      <c r="G165" s="28"/>
    </row>
    <row r="166" spans="1:7" s="29" customFormat="1" ht="12.75" customHeight="1" x14ac:dyDescent="0.25">
      <c r="A166" s="83"/>
      <c r="B166" s="83"/>
      <c r="C166" s="82"/>
      <c r="D166" s="92"/>
      <c r="E166" s="103"/>
      <c r="F166" s="28"/>
      <c r="G166" s="28"/>
    </row>
    <row r="167" spans="1:7" s="29" customFormat="1" ht="12.75" customHeight="1" x14ac:dyDescent="0.25">
      <c r="A167" s="83"/>
      <c r="B167" s="83"/>
      <c r="C167" s="82"/>
      <c r="D167" s="85"/>
      <c r="E167" s="104"/>
      <c r="F167" s="28"/>
      <c r="G167" s="28"/>
    </row>
    <row r="168" spans="1:7" s="29" customFormat="1" hidden="1" x14ac:dyDescent="0.25">
      <c r="A168" s="83"/>
      <c r="B168" s="83"/>
      <c r="C168" s="83"/>
      <c r="D168" s="86"/>
      <c r="E168" s="105"/>
      <c r="F168" s="28"/>
      <c r="G168" s="28"/>
    </row>
    <row r="169" spans="1:7" s="29" customFormat="1" x14ac:dyDescent="0.25">
      <c r="A169" s="83"/>
      <c r="B169" s="83"/>
      <c r="C169" s="82"/>
      <c r="D169" s="86"/>
      <c r="E169" s="95"/>
      <c r="F169" s="28"/>
      <c r="G169" s="28"/>
    </row>
    <row r="170" spans="1:7" s="29" customFormat="1" x14ac:dyDescent="0.25">
      <c r="A170" s="83"/>
      <c r="B170" s="83"/>
      <c r="C170" s="83"/>
      <c r="D170" s="94"/>
      <c r="E170" s="110"/>
      <c r="F170" s="28"/>
      <c r="G170" s="28"/>
    </row>
    <row r="171" spans="1:7" s="29" customFormat="1" hidden="1" x14ac:dyDescent="0.25">
      <c r="A171" s="83"/>
      <c r="B171" s="83"/>
      <c r="C171" s="83"/>
      <c r="D171" s="92"/>
      <c r="E171" s="108"/>
      <c r="F171" s="28"/>
      <c r="G171" s="28"/>
    </row>
    <row r="172" spans="1:7" s="29" customFormat="1" hidden="1" x14ac:dyDescent="0.25">
      <c r="A172" s="83"/>
      <c r="B172" s="83"/>
      <c r="C172" s="83"/>
      <c r="D172" s="86"/>
      <c r="E172" s="105"/>
      <c r="F172" s="28"/>
      <c r="G172" s="28"/>
    </row>
    <row r="173" spans="1:7" s="29" customFormat="1" ht="19.5" customHeight="1" x14ac:dyDescent="0.25">
      <c r="A173" s="6"/>
      <c r="B173" s="20"/>
      <c r="C173" s="20"/>
      <c r="D173" s="20"/>
      <c r="E173" s="90"/>
      <c r="F173" s="28"/>
      <c r="G173" s="28"/>
    </row>
    <row r="174" spans="1:7" s="29" customFormat="1" ht="15" customHeight="1" x14ac:dyDescent="0.25">
      <c r="A174" s="82"/>
      <c r="B174" s="83"/>
      <c r="C174" s="83"/>
      <c r="D174" s="84"/>
      <c r="E174" s="90"/>
      <c r="F174" s="28"/>
      <c r="G174" s="28"/>
    </row>
    <row r="175" spans="1:7" s="29" customFormat="1" x14ac:dyDescent="0.25">
      <c r="A175" s="82"/>
      <c r="B175" s="82"/>
      <c r="C175" s="83"/>
      <c r="D175" s="84"/>
      <c r="E175" s="103"/>
      <c r="F175" s="28"/>
      <c r="G175" s="28"/>
    </row>
    <row r="176" spans="1:7" s="29" customFormat="1" x14ac:dyDescent="0.25">
      <c r="A176" s="83"/>
      <c r="B176" s="83"/>
      <c r="C176" s="82"/>
      <c r="D176" s="86"/>
      <c r="E176" s="90"/>
      <c r="F176" s="28"/>
      <c r="G176" s="28"/>
    </row>
    <row r="177" spans="1:7" s="29" customFormat="1" x14ac:dyDescent="0.25">
      <c r="A177" s="83"/>
      <c r="B177" s="83"/>
      <c r="C177" s="83"/>
      <c r="D177" s="88"/>
      <c r="E177" s="87"/>
      <c r="F177" s="28"/>
      <c r="G177" s="28"/>
    </row>
    <row r="178" spans="1:7" s="29" customFormat="1" x14ac:dyDescent="0.25">
      <c r="A178" s="83"/>
      <c r="B178" s="82"/>
      <c r="C178" s="83"/>
      <c r="D178" s="86"/>
      <c r="E178" s="103"/>
      <c r="F178" s="28"/>
      <c r="G178" s="28"/>
    </row>
    <row r="179" spans="1:7" s="29" customFormat="1" x14ac:dyDescent="0.25">
      <c r="A179" s="83"/>
      <c r="B179" s="83"/>
      <c r="C179" s="82"/>
      <c r="D179" s="86"/>
      <c r="E179" s="103"/>
      <c r="F179" s="28"/>
      <c r="G179" s="28"/>
    </row>
    <row r="180" spans="1:7" s="29" customFormat="1" x14ac:dyDescent="0.25">
      <c r="A180" s="83"/>
      <c r="B180" s="83"/>
      <c r="C180" s="83"/>
      <c r="D180" s="85"/>
      <c r="E180" s="104"/>
      <c r="F180" s="28"/>
      <c r="G180" s="28"/>
    </row>
    <row r="181" spans="1:7" s="29" customFormat="1" ht="22.5" customHeight="1" x14ac:dyDescent="0.25">
      <c r="A181" s="83"/>
      <c r="B181" s="83"/>
      <c r="C181" s="82"/>
      <c r="D181" s="86"/>
      <c r="E181" s="90"/>
      <c r="F181" s="28"/>
      <c r="G181" s="28"/>
    </row>
    <row r="182" spans="1:7" s="29" customFormat="1" x14ac:dyDescent="0.25">
      <c r="A182" s="83"/>
      <c r="B182" s="83"/>
      <c r="C182" s="83"/>
      <c r="D182" s="86"/>
      <c r="E182" s="104"/>
      <c r="F182" s="28"/>
      <c r="G182" s="28"/>
    </row>
    <row r="183" spans="1:7" s="29" customFormat="1" x14ac:dyDescent="0.25">
      <c r="A183" s="83"/>
      <c r="B183" s="82"/>
      <c r="C183" s="83"/>
      <c r="D183" s="89"/>
      <c r="E183" s="90"/>
      <c r="F183" s="28"/>
      <c r="G183" s="28"/>
    </row>
    <row r="184" spans="1:7" s="29" customFormat="1" x14ac:dyDescent="0.25">
      <c r="A184" s="83"/>
      <c r="B184" s="83"/>
      <c r="C184" s="82"/>
      <c r="D184" s="89"/>
      <c r="E184" s="107"/>
      <c r="F184" s="28"/>
      <c r="G184" s="28"/>
    </row>
    <row r="185" spans="1:7" s="29" customFormat="1" x14ac:dyDescent="0.25">
      <c r="A185" s="83"/>
      <c r="B185" s="83"/>
      <c r="C185" s="83"/>
      <c r="D185" s="85"/>
      <c r="E185" s="87"/>
      <c r="F185" s="28"/>
      <c r="G185" s="28"/>
    </row>
    <row r="186" spans="1:7" s="29" customFormat="1" ht="13.5" customHeight="1" x14ac:dyDescent="0.25">
      <c r="A186" s="82"/>
      <c r="B186" s="83"/>
      <c r="C186" s="83"/>
      <c r="D186" s="84"/>
      <c r="E186" s="90"/>
      <c r="F186" s="28"/>
      <c r="G186" s="28"/>
    </row>
    <row r="187" spans="1:7" s="29" customFormat="1" ht="13.5" customHeight="1" x14ac:dyDescent="0.25">
      <c r="A187" s="83"/>
      <c r="B187" s="82"/>
      <c r="C187" s="83"/>
      <c r="D187" s="86"/>
      <c r="E187" s="90"/>
      <c r="F187" s="28"/>
      <c r="G187" s="28"/>
    </row>
    <row r="188" spans="1:7" s="29" customFormat="1" ht="13.5" customHeight="1" x14ac:dyDescent="0.25">
      <c r="A188" s="83"/>
      <c r="B188" s="83"/>
      <c r="C188" s="82"/>
      <c r="D188" s="86"/>
      <c r="E188" s="103"/>
      <c r="F188" s="28"/>
      <c r="G188" s="28"/>
    </row>
    <row r="189" spans="1:7" s="29" customFormat="1" x14ac:dyDescent="0.25">
      <c r="A189" s="83"/>
      <c r="B189" s="83"/>
      <c r="C189" s="82"/>
      <c r="D189" s="85"/>
      <c r="E189" s="87"/>
      <c r="F189" s="28"/>
      <c r="G189" s="28"/>
    </row>
    <row r="190" spans="1:7" s="29" customFormat="1" x14ac:dyDescent="0.25">
      <c r="A190" s="83"/>
      <c r="B190" s="83"/>
      <c r="C190" s="82"/>
      <c r="D190" s="86"/>
      <c r="E190" s="103"/>
      <c r="F190" s="28"/>
      <c r="G190" s="28"/>
    </row>
    <row r="191" spans="1:7" s="29" customFormat="1" x14ac:dyDescent="0.25">
      <c r="A191" s="83"/>
      <c r="B191" s="83"/>
      <c r="C191" s="83"/>
      <c r="D191" s="94"/>
      <c r="E191" s="110"/>
      <c r="F191" s="28"/>
      <c r="G191" s="28"/>
    </row>
    <row r="192" spans="1:7" s="29" customFormat="1" x14ac:dyDescent="0.25">
      <c r="A192" s="83"/>
      <c r="B192" s="83"/>
      <c r="C192" s="82"/>
      <c r="D192" s="89"/>
      <c r="E192" s="95"/>
      <c r="F192" s="28"/>
      <c r="G192" s="28"/>
    </row>
    <row r="193" spans="1:7" s="29" customFormat="1" x14ac:dyDescent="0.25">
      <c r="A193" s="83"/>
      <c r="B193" s="83"/>
      <c r="C193" s="82"/>
      <c r="D193" s="85"/>
      <c r="E193" s="104"/>
      <c r="F193" s="28"/>
      <c r="G193" s="28"/>
    </row>
    <row r="194" spans="1:7" s="29" customFormat="1" x14ac:dyDescent="0.25">
      <c r="A194" s="83"/>
      <c r="B194" s="83"/>
      <c r="C194" s="83"/>
      <c r="D194" s="94"/>
      <c r="E194" s="112"/>
      <c r="F194" s="28"/>
      <c r="G194" s="28"/>
    </row>
    <row r="195" spans="1:7" s="29" customFormat="1" x14ac:dyDescent="0.25">
      <c r="A195" s="83"/>
      <c r="B195" s="82"/>
      <c r="C195" s="83"/>
      <c r="D195" s="92"/>
      <c r="E195" s="39"/>
      <c r="F195" s="28"/>
      <c r="G195" s="28"/>
    </row>
    <row r="196" spans="1:7" s="29" customFormat="1" x14ac:dyDescent="0.25">
      <c r="A196" s="83"/>
      <c r="B196" s="83"/>
      <c r="C196" s="82"/>
      <c r="D196" s="92"/>
      <c r="E196" s="103"/>
      <c r="F196" s="28"/>
      <c r="G196" s="28"/>
    </row>
    <row r="197" spans="1:7" s="29" customFormat="1" x14ac:dyDescent="0.25">
      <c r="A197" s="83"/>
      <c r="B197" s="83"/>
      <c r="C197" s="82"/>
      <c r="D197" s="85"/>
      <c r="E197" s="104"/>
      <c r="F197" s="28"/>
      <c r="G197" s="28"/>
    </row>
    <row r="198" spans="1:7" s="29" customFormat="1" x14ac:dyDescent="0.25">
      <c r="A198" s="83"/>
      <c r="B198" s="83"/>
      <c r="C198" s="82"/>
      <c r="D198" s="85"/>
      <c r="E198" s="104"/>
      <c r="F198" s="28"/>
      <c r="G198" s="28"/>
    </row>
    <row r="199" spans="1:7" s="29" customFormat="1" x14ac:dyDescent="0.25">
      <c r="A199" s="83"/>
      <c r="B199" s="83"/>
      <c r="C199" s="83"/>
      <c r="D199" s="86"/>
      <c r="E199" s="105"/>
      <c r="F199" s="28"/>
      <c r="G199" s="28"/>
    </row>
    <row r="200" spans="1:7" s="29" customFormat="1" ht="18" customHeight="1" x14ac:dyDescent="0.25">
      <c r="A200" s="263"/>
      <c r="B200" s="264"/>
      <c r="C200" s="264"/>
      <c r="D200" s="264"/>
      <c r="E200" s="264"/>
      <c r="F200" s="28"/>
      <c r="G200" s="28"/>
    </row>
    <row r="201" spans="1:7" s="29" customFormat="1" ht="28.5" customHeight="1" x14ac:dyDescent="0.25">
      <c r="A201" s="93"/>
      <c r="B201" s="93"/>
      <c r="C201" s="93"/>
      <c r="D201" s="93"/>
      <c r="E201" s="109"/>
      <c r="F201" s="28"/>
      <c r="G201" s="28"/>
    </row>
    <row r="202" spans="1:7" s="29" customFormat="1" x14ac:dyDescent="0.25">
      <c r="A202" s="83"/>
      <c r="B202" s="83"/>
      <c r="C202" s="83"/>
      <c r="D202" s="83"/>
      <c r="E202" s="113"/>
      <c r="F202" s="28"/>
      <c r="G202" s="28"/>
    </row>
    <row r="203" spans="1:7" s="29" customFormat="1" x14ac:dyDescent="0.25">
      <c r="A203" s="82"/>
      <c r="B203" s="82"/>
      <c r="C203" s="82"/>
      <c r="D203" s="82"/>
      <c r="E203" s="114"/>
      <c r="F203" s="28"/>
      <c r="G203" s="28"/>
    </row>
    <row r="204" spans="1:7" s="29" customFormat="1" x14ac:dyDescent="0.25">
      <c r="A204" s="82"/>
      <c r="B204" s="82"/>
      <c r="C204" s="82"/>
      <c r="D204" s="82"/>
      <c r="E204" s="114"/>
      <c r="F204" s="28"/>
      <c r="G204" s="28"/>
    </row>
    <row r="205" spans="1:7" s="29" customFormat="1" ht="17.25" customHeight="1" x14ac:dyDescent="0.25">
      <c r="A205" s="82"/>
      <c r="B205" s="82"/>
      <c r="C205" s="82"/>
      <c r="D205" s="82"/>
      <c r="E205" s="114"/>
      <c r="F205" s="28"/>
      <c r="G205" s="28"/>
    </row>
    <row r="206" spans="1:7" s="29" customFormat="1" ht="13.5" customHeight="1" x14ac:dyDescent="0.25">
      <c r="A206" s="82"/>
      <c r="B206" s="82"/>
      <c r="C206" s="82"/>
      <c r="D206" s="82"/>
      <c r="E206" s="114"/>
      <c r="F206" s="28"/>
      <c r="G206" s="28"/>
    </row>
    <row r="207" spans="1:7" s="29" customFormat="1" x14ac:dyDescent="0.25">
      <c r="A207" s="82"/>
      <c r="B207" s="82"/>
      <c r="C207" s="82"/>
      <c r="D207" s="82"/>
      <c r="E207" s="114"/>
      <c r="F207" s="28"/>
      <c r="G207" s="28"/>
    </row>
    <row r="208" spans="1:7" s="29" customFormat="1" x14ac:dyDescent="0.25">
      <c r="A208" s="82"/>
      <c r="B208" s="82"/>
      <c r="C208" s="82"/>
      <c r="D208" s="83"/>
      <c r="E208" s="113"/>
      <c r="F208" s="28"/>
      <c r="G208" s="28"/>
    </row>
    <row r="209" spans="1:7" s="29" customFormat="1" x14ac:dyDescent="0.25">
      <c r="A209" s="82"/>
      <c r="B209" s="82"/>
      <c r="C209" s="82"/>
      <c r="D209" s="82"/>
      <c r="E209" s="114"/>
      <c r="F209" s="28"/>
      <c r="G209" s="28"/>
    </row>
    <row r="210" spans="1:7" s="29" customFormat="1" x14ac:dyDescent="0.25">
      <c r="A210" s="82"/>
      <c r="B210" s="82"/>
      <c r="C210" s="82"/>
      <c r="D210" s="82"/>
      <c r="E210" s="38"/>
      <c r="F210" s="28"/>
      <c r="G210" s="28"/>
    </row>
    <row r="211" spans="1:7" s="29" customFormat="1" x14ac:dyDescent="0.25">
      <c r="A211" s="82"/>
      <c r="B211" s="82"/>
      <c r="C211" s="82"/>
      <c r="D211" s="82"/>
      <c r="E211" s="114"/>
      <c r="F211" s="28"/>
      <c r="G211" s="28"/>
    </row>
    <row r="212" spans="1:7" s="29" customFormat="1" ht="22.5" customHeight="1" x14ac:dyDescent="0.25">
      <c r="A212" s="82"/>
      <c r="B212" s="82"/>
      <c r="C212" s="82"/>
      <c r="D212" s="82"/>
      <c r="E212" s="90"/>
      <c r="F212" s="28"/>
      <c r="G212" s="28"/>
    </row>
    <row r="213" spans="1:7" s="29" customFormat="1" ht="22.5" customHeight="1" x14ac:dyDescent="0.25">
      <c r="A213" s="83"/>
      <c r="B213" s="83"/>
      <c r="C213" s="83"/>
      <c r="D213" s="85"/>
      <c r="E213" s="87"/>
      <c r="F213" s="28"/>
      <c r="G213" s="28"/>
    </row>
    <row r="214" spans="1:7" s="29" customFormat="1" x14ac:dyDescent="0.25">
      <c r="A214" s="83"/>
      <c r="B214" s="83"/>
      <c r="C214" s="83"/>
      <c r="D214" s="83"/>
      <c r="E214" s="113"/>
      <c r="F214" s="28"/>
      <c r="G214" s="28"/>
    </row>
    <row r="215" spans="1:7" s="29" customFormat="1" x14ac:dyDescent="0.25">
      <c r="A215" s="83"/>
      <c r="B215" s="83"/>
      <c r="C215" s="83"/>
      <c r="D215" s="83"/>
      <c r="E215" s="113"/>
      <c r="F215" s="28"/>
      <c r="G215" s="28"/>
    </row>
    <row r="216" spans="1:7" s="29" customFormat="1" x14ac:dyDescent="0.25">
      <c r="A216" s="83"/>
      <c r="B216" s="83"/>
      <c r="C216" s="83"/>
      <c r="D216" s="83"/>
      <c r="E216" s="113"/>
      <c r="F216" s="28"/>
      <c r="G216" s="28"/>
    </row>
    <row r="217" spans="1:7" s="29" customFormat="1" x14ac:dyDescent="0.25">
      <c r="A217" s="83"/>
      <c r="B217" s="83"/>
      <c r="C217" s="83"/>
      <c r="D217" s="83"/>
      <c r="E217" s="113"/>
      <c r="F217" s="28"/>
      <c r="G217" s="28"/>
    </row>
    <row r="218" spans="1:7" s="29" customFormat="1" x14ac:dyDescent="0.25">
      <c r="A218" s="83"/>
      <c r="B218" s="83"/>
      <c r="C218" s="83"/>
      <c r="D218" s="83"/>
      <c r="E218" s="113"/>
      <c r="F218" s="28"/>
      <c r="G218" s="28"/>
    </row>
    <row r="219" spans="1:7" s="29" customFormat="1" x14ac:dyDescent="0.25">
      <c r="A219" s="83"/>
      <c r="B219" s="83"/>
      <c r="C219" s="83"/>
      <c r="D219" s="83"/>
      <c r="E219" s="113"/>
      <c r="F219" s="28"/>
      <c r="G219" s="28"/>
    </row>
    <row r="220" spans="1:7" s="29" customFormat="1" x14ac:dyDescent="0.25">
      <c r="A220" s="83"/>
      <c r="B220" s="83"/>
      <c r="C220" s="83"/>
      <c r="D220" s="83"/>
      <c r="E220" s="113"/>
      <c r="F220" s="28"/>
      <c r="G220" s="28"/>
    </row>
    <row r="221" spans="1:7" s="29" customFormat="1" x14ac:dyDescent="0.25">
      <c r="A221" s="83"/>
      <c r="B221" s="83"/>
      <c r="C221" s="83"/>
      <c r="D221" s="83"/>
      <c r="E221" s="113"/>
      <c r="F221" s="28"/>
      <c r="G221" s="28"/>
    </row>
    <row r="222" spans="1:7" s="29" customFormat="1" x14ac:dyDescent="0.25">
      <c r="A222" s="83"/>
      <c r="B222" s="83"/>
      <c r="C222" s="83"/>
      <c r="D222" s="83"/>
      <c r="E222" s="113"/>
      <c r="F222" s="28"/>
      <c r="G222" s="28"/>
    </row>
    <row r="223" spans="1:7" s="29" customFormat="1" x14ac:dyDescent="0.25">
      <c r="A223" s="83"/>
      <c r="B223" s="83"/>
      <c r="C223" s="83"/>
      <c r="D223" s="83"/>
      <c r="E223" s="113"/>
      <c r="F223" s="28"/>
      <c r="G223" s="28"/>
    </row>
    <row r="224" spans="1:7" s="29" customFormat="1" x14ac:dyDescent="0.25">
      <c r="A224" s="83"/>
      <c r="B224" s="83"/>
      <c r="C224" s="83"/>
      <c r="D224" s="83"/>
      <c r="E224" s="113"/>
      <c r="F224" s="28"/>
      <c r="G224" s="28"/>
    </row>
    <row r="225" spans="1:7" s="29" customFormat="1" x14ac:dyDescent="0.25">
      <c r="A225" s="83"/>
      <c r="B225" s="83"/>
      <c r="C225" s="83"/>
      <c r="D225" s="83"/>
      <c r="E225" s="113"/>
      <c r="F225" s="28"/>
      <c r="G225" s="28"/>
    </row>
    <row r="226" spans="1:7" s="29" customFormat="1" x14ac:dyDescent="0.25">
      <c r="A226" s="83"/>
      <c r="B226" s="83"/>
      <c r="C226" s="83"/>
      <c r="D226" s="83"/>
      <c r="E226" s="113"/>
      <c r="F226" s="28"/>
      <c r="G226" s="28"/>
    </row>
    <row r="227" spans="1:7" s="29" customFormat="1" x14ac:dyDescent="0.25">
      <c r="A227" s="83"/>
      <c r="B227" s="83"/>
      <c r="C227" s="83"/>
      <c r="D227" s="83"/>
      <c r="E227" s="113"/>
      <c r="F227" s="28"/>
      <c r="G227" s="28"/>
    </row>
    <row r="228" spans="1:7" s="29" customFormat="1" x14ac:dyDescent="0.25">
      <c r="A228" s="83"/>
      <c r="B228" s="83"/>
      <c r="C228" s="83"/>
      <c r="D228" s="83"/>
      <c r="E228" s="113"/>
      <c r="F228" s="28"/>
      <c r="G228" s="28"/>
    </row>
    <row r="229" spans="1:7" s="29" customFormat="1" x14ac:dyDescent="0.25">
      <c r="A229" s="83"/>
      <c r="B229" s="83"/>
      <c r="C229" s="83"/>
      <c r="D229" s="83"/>
      <c r="E229" s="113"/>
      <c r="F229" s="28"/>
      <c r="G229" s="28"/>
    </row>
    <row r="230" spans="1:7" s="29" customFormat="1" x14ac:dyDescent="0.25">
      <c r="A230" s="83"/>
      <c r="B230" s="83"/>
      <c r="C230" s="83"/>
      <c r="D230" s="83"/>
      <c r="E230" s="113"/>
      <c r="F230" s="28"/>
      <c r="G230" s="28"/>
    </row>
    <row r="231" spans="1:7" s="29" customFormat="1" x14ac:dyDescent="0.25">
      <c r="A231" s="83"/>
      <c r="B231" s="83"/>
      <c r="C231" s="83"/>
      <c r="D231" s="83"/>
      <c r="E231" s="113"/>
      <c r="F231" s="28"/>
      <c r="G231" s="28"/>
    </row>
    <row r="232" spans="1:7" s="29" customFormat="1" x14ac:dyDescent="0.25">
      <c r="A232" s="83"/>
      <c r="B232" s="83"/>
      <c r="C232" s="83"/>
      <c r="D232" s="83"/>
      <c r="E232" s="113"/>
      <c r="F232" s="28"/>
      <c r="G232" s="28"/>
    </row>
    <row r="233" spans="1:7" s="29" customFormat="1" x14ac:dyDescent="0.25">
      <c r="A233" s="83"/>
      <c r="B233" s="83"/>
      <c r="C233" s="83"/>
      <c r="D233" s="83"/>
      <c r="E233" s="113"/>
      <c r="F233" s="28"/>
      <c r="G233" s="28"/>
    </row>
    <row r="234" spans="1:7" s="29" customFormat="1" x14ac:dyDescent="0.25">
      <c r="A234" s="83"/>
      <c r="B234" s="83"/>
      <c r="C234" s="83"/>
      <c r="D234" s="83"/>
      <c r="E234" s="113"/>
      <c r="F234" s="28"/>
      <c r="G234" s="28"/>
    </row>
    <row r="235" spans="1:7" s="29" customFormat="1" x14ac:dyDescent="0.25">
      <c r="A235" s="83"/>
      <c r="B235" s="83"/>
      <c r="C235" s="83"/>
      <c r="D235" s="83"/>
      <c r="E235" s="113"/>
      <c r="F235" s="28"/>
      <c r="G235" s="28"/>
    </row>
    <row r="236" spans="1:7" s="29" customFormat="1" x14ac:dyDescent="0.25">
      <c r="A236" s="83"/>
      <c r="B236" s="83"/>
      <c r="C236" s="83"/>
      <c r="D236" s="83"/>
      <c r="E236" s="113"/>
      <c r="F236" s="28"/>
      <c r="G236" s="28"/>
    </row>
    <row r="237" spans="1:7" s="29" customFormat="1" x14ac:dyDescent="0.25">
      <c r="A237" s="83"/>
      <c r="B237" s="83"/>
      <c r="C237" s="83"/>
      <c r="D237" s="83"/>
      <c r="E237" s="113"/>
      <c r="F237" s="28"/>
      <c r="G237" s="28"/>
    </row>
    <row r="238" spans="1:7" s="29" customFormat="1" x14ac:dyDescent="0.25">
      <c r="A238" s="83"/>
      <c r="B238" s="83"/>
      <c r="C238" s="83"/>
      <c r="D238" s="83"/>
      <c r="E238" s="113"/>
      <c r="F238" s="28"/>
      <c r="G238" s="28"/>
    </row>
    <row r="239" spans="1:7" s="29" customFormat="1" x14ac:dyDescent="0.25">
      <c r="A239" s="83"/>
      <c r="B239" s="83"/>
      <c r="C239" s="83"/>
      <c r="D239" s="83"/>
      <c r="E239" s="113"/>
      <c r="F239" s="28"/>
      <c r="G239" s="28"/>
    </row>
    <row r="240" spans="1:7" s="29" customFormat="1" x14ac:dyDescent="0.25">
      <c r="A240" s="83"/>
      <c r="B240" s="83"/>
      <c r="C240" s="83"/>
      <c r="D240" s="83"/>
      <c r="E240" s="113"/>
      <c r="F240" s="28"/>
      <c r="G240" s="28"/>
    </row>
    <row r="241" spans="1:7" s="29" customFormat="1" x14ac:dyDescent="0.25">
      <c r="A241" s="83"/>
      <c r="B241" s="83"/>
      <c r="C241" s="83"/>
      <c r="D241" s="83"/>
      <c r="E241" s="113"/>
      <c r="F241" s="28"/>
      <c r="G241" s="28"/>
    </row>
    <row r="242" spans="1:7" s="29" customFormat="1" x14ac:dyDescent="0.25">
      <c r="A242" s="83"/>
      <c r="B242" s="83"/>
      <c r="C242" s="83"/>
      <c r="D242" s="83"/>
      <c r="E242" s="113"/>
      <c r="F242" s="28"/>
      <c r="G242" s="28"/>
    </row>
    <row r="243" spans="1:7" s="29" customFormat="1" x14ac:dyDescent="0.25">
      <c r="A243" s="83"/>
      <c r="B243" s="83"/>
      <c r="C243" s="83"/>
      <c r="D243" s="83"/>
      <c r="E243" s="113"/>
      <c r="F243" s="28"/>
      <c r="G243" s="28"/>
    </row>
    <row r="244" spans="1:7" s="29" customFormat="1" x14ac:dyDescent="0.25">
      <c r="A244" s="83"/>
      <c r="B244" s="83"/>
      <c r="C244" s="83"/>
      <c r="D244" s="83"/>
      <c r="E244" s="113"/>
      <c r="F244" s="28"/>
      <c r="G244" s="28"/>
    </row>
    <row r="245" spans="1:7" s="29" customFormat="1" x14ac:dyDescent="0.25">
      <c r="A245" s="83"/>
      <c r="B245" s="83"/>
      <c r="C245" s="83"/>
      <c r="D245" s="83"/>
      <c r="E245" s="113"/>
      <c r="F245" s="28"/>
      <c r="G245" s="28"/>
    </row>
    <row r="246" spans="1:7" s="29" customFormat="1" x14ac:dyDescent="0.25">
      <c r="A246" s="83"/>
      <c r="B246" s="83"/>
      <c r="C246" s="83"/>
      <c r="D246" s="83"/>
      <c r="E246" s="113"/>
      <c r="F246" s="28"/>
      <c r="G246" s="28"/>
    </row>
    <row r="247" spans="1:7" s="29" customFormat="1" x14ac:dyDescent="0.25">
      <c r="A247" s="83"/>
      <c r="B247" s="83"/>
      <c r="C247" s="83"/>
      <c r="D247" s="83"/>
      <c r="E247" s="113"/>
      <c r="F247" s="28"/>
      <c r="G247" s="28"/>
    </row>
    <row r="248" spans="1:7" s="29" customFormat="1" x14ac:dyDescent="0.25">
      <c r="A248" s="83"/>
      <c r="B248" s="83"/>
      <c r="C248" s="83"/>
      <c r="D248" s="83"/>
      <c r="E248" s="113"/>
      <c r="F248" s="28"/>
      <c r="G248" s="28"/>
    </row>
    <row r="249" spans="1:7" s="29" customFormat="1" x14ac:dyDescent="0.25">
      <c r="A249" s="83"/>
      <c r="B249" s="83"/>
      <c r="C249" s="83"/>
      <c r="D249" s="83"/>
      <c r="E249" s="113"/>
      <c r="F249" s="28"/>
      <c r="G249" s="28"/>
    </row>
    <row r="250" spans="1:7" s="29" customFormat="1" x14ac:dyDescent="0.25">
      <c r="A250" s="83"/>
      <c r="B250" s="83"/>
      <c r="C250" s="83"/>
      <c r="D250" s="83"/>
      <c r="E250" s="113"/>
      <c r="F250" s="28"/>
      <c r="G250" s="28"/>
    </row>
    <row r="251" spans="1:7" s="29" customFormat="1" x14ac:dyDescent="0.25">
      <c r="A251" s="83"/>
      <c r="B251" s="83"/>
      <c r="C251" s="83"/>
      <c r="D251" s="83"/>
      <c r="E251" s="113"/>
      <c r="F251" s="28"/>
      <c r="G251" s="28"/>
    </row>
    <row r="252" spans="1:7" s="29" customFormat="1" x14ac:dyDescent="0.25">
      <c r="A252" s="83"/>
      <c r="B252" s="83"/>
      <c r="C252" s="83"/>
      <c r="D252" s="83"/>
      <c r="E252" s="113"/>
      <c r="F252" s="28"/>
      <c r="G252" s="28"/>
    </row>
    <row r="253" spans="1:7" s="29" customFormat="1" x14ac:dyDescent="0.25">
      <c r="A253" s="83"/>
      <c r="B253" s="83"/>
      <c r="C253" s="83"/>
      <c r="D253" s="83"/>
      <c r="E253" s="113"/>
      <c r="F253" s="28"/>
      <c r="G253" s="28"/>
    </row>
    <row r="254" spans="1:7" s="29" customFormat="1" x14ac:dyDescent="0.25">
      <c r="A254" s="83"/>
      <c r="B254" s="83"/>
      <c r="C254" s="83"/>
      <c r="D254" s="83"/>
      <c r="E254" s="113"/>
      <c r="F254" s="28"/>
      <c r="G254" s="28"/>
    </row>
    <row r="255" spans="1:7" s="29" customFormat="1" x14ac:dyDescent="0.25">
      <c r="A255" s="83"/>
      <c r="B255" s="83"/>
      <c r="C255" s="83"/>
      <c r="D255" s="83"/>
      <c r="E255" s="113"/>
      <c r="F255" s="28"/>
      <c r="G255" s="28"/>
    </row>
    <row r="256" spans="1:7" s="29" customFormat="1" x14ac:dyDescent="0.25">
      <c r="A256" s="83"/>
      <c r="B256" s="83"/>
      <c r="C256" s="83"/>
      <c r="D256" s="83"/>
      <c r="E256" s="113"/>
      <c r="F256" s="28"/>
      <c r="G256" s="28"/>
    </row>
    <row r="257" spans="1:7" s="29" customFormat="1" x14ac:dyDescent="0.25">
      <c r="A257" s="83"/>
      <c r="B257" s="83"/>
      <c r="C257" s="83"/>
      <c r="D257" s="83"/>
      <c r="E257" s="113"/>
      <c r="F257" s="28"/>
      <c r="G257" s="28"/>
    </row>
    <row r="258" spans="1:7" s="29" customFormat="1" x14ac:dyDescent="0.25">
      <c r="A258" s="83"/>
      <c r="B258" s="83"/>
      <c r="C258" s="83"/>
      <c r="D258" s="83"/>
      <c r="E258" s="113"/>
      <c r="F258" s="28"/>
      <c r="G258" s="28"/>
    </row>
    <row r="259" spans="1:7" s="29" customFormat="1" x14ac:dyDescent="0.25">
      <c r="A259" s="83"/>
      <c r="B259" s="83"/>
      <c r="C259" s="83"/>
      <c r="D259" s="83"/>
      <c r="E259" s="113"/>
      <c r="F259" s="28"/>
      <c r="G259" s="28"/>
    </row>
    <row r="260" spans="1:7" s="29" customFormat="1" x14ac:dyDescent="0.25">
      <c r="A260" s="83"/>
      <c r="B260" s="83"/>
      <c r="C260" s="83"/>
      <c r="D260" s="83"/>
      <c r="E260" s="113"/>
      <c r="F260" s="28"/>
      <c r="G260" s="28"/>
    </row>
    <row r="261" spans="1:7" s="29" customFormat="1" x14ac:dyDescent="0.25">
      <c r="A261" s="83"/>
      <c r="B261" s="83"/>
      <c r="C261" s="83"/>
      <c r="D261" s="83"/>
      <c r="E261" s="113"/>
      <c r="F261" s="28"/>
      <c r="G261" s="28"/>
    </row>
    <row r="262" spans="1:7" s="29" customFormat="1" x14ac:dyDescent="0.25">
      <c r="A262" s="83"/>
      <c r="B262" s="83"/>
      <c r="C262" s="83"/>
      <c r="D262" s="83"/>
      <c r="E262" s="113"/>
      <c r="F262" s="28"/>
      <c r="G262" s="28"/>
    </row>
    <row r="263" spans="1:7" s="29" customFormat="1" x14ac:dyDescent="0.25">
      <c r="A263" s="83"/>
      <c r="B263" s="83"/>
      <c r="C263" s="83"/>
      <c r="D263" s="83"/>
      <c r="E263" s="113"/>
      <c r="F263" s="28"/>
      <c r="G263" s="28"/>
    </row>
    <row r="264" spans="1:7" s="29" customFormat="1" x14ac:dyDescent="0.25">
      <c r="A264" s="83"/>
      <c r="B264" s="83"/>
      <c r="C264" s="83"/>
      <c r="D264" s="83"/>
      <c r="E264" s="113"/>
      <c r="F264" s="28"/>
      <c r="G264" s="28"/>
    </row>
    <row r="265" spans="1:7" s="29" customFormat="1" x14ac:dyDescent="0.25">
      <c r="A265" s="83"/>
      <c r="B265" s="83"/>
      <c r="C265" s="83"/>
      <c r="D265" s="83"/>
      <c r="E265" s="113"/>
      <c r="F265" s="28"/>
      <c r="G265" s="28"/>
    </row>
    <row r="266" spans="1:7" s="29" customFormat="1" x14ac:dyDescent="0.25">
      <c r="A266" s="83"/>
      <c r="B266" s="83"/>
      <c r="C266" s="83"/>
      <c r="D266" s="83"/>
      <c r="E266" s="113"/>
      <c r="F266" s="28"/>
      <c r="G266" s="28"/>
    </row>
    <row r="267" spans="1:7" s="29" customFormat="1" x14ac:dyDescent="0.25">
      <c r="A267" s="83"/>
      <c r="B267" s="83"/>
      <c r="C267" s="83"/>
      <c r="D267" s="83"/>
      <c r="E267" s="113"/>
      <c r="F267" s="28"/>
      <c r="G267" s="28"/>
    </row>
    <row r="268" spans="1:7" s="29" customFormat="1" x14ac:dyDescent="0.25">
      <c r="A268" s="83"/>
      <c r="B268" s="83"/>
      <c r="C268" s="83"/>
      <c r="D268" s="83"/>
      <c r="E268" s="113"/>
      <c r="F268" s="28"/>
      <c r="G268" s="28"/>
    </row>
    <row r="269" spans="1:7" s="29" customFormat="1" x14ac:dyDescent="0.25">
      <c r="A269" s="83"/>
      <c r="B269" s="83"/>
      <c r="C269" s="83"/>
      <c r="D269" s="83"/>
      <c r="E269" s="113"/>
      <c r="F269" s="28"/>
      <c r="G269" s="28"/>
    </row>
    <row r="270" spans="1:7" s="29" customFormat="1" x14ac:dyDescent="0.25">
      <c r="A270" s="83"/>
      <c r="B270" s="83"/>
      <c r="C270" s="83"/>
      <c r="D270" s="83"/>
      <c r="E270" s="113"/>
      <c r="F270" s="28"/>
      <c r="G270" s="28"/>
    </row>
    <row r="271" spans="1:7" s="29" customFormat="1" x14ac:dyDescent="0.25">
      <c r="A271" s="83"/>
      <c r="B271" s="83"/>
      <c r="C271" s="83"/>
      <c r="D271" s="83"/>
      <c r="E271" s="113"/>
      <c r="F271" s="28"/>
      <c r="G271" s="28"/>
    </row>
    <row r="272" spans="1:7" s="29" customFormat="1" x14ac:dyDescent="0.25">
      <c r="A272" s="83"/>
      <c r="B272" s="83"/>
      <c r="C272" s="83"/>
      <c r="D272" s="83"/>
      <c r="E272" s="113"/>
      <c r="F272" s="28"/>
      <c r="G272" s="28"/>
    </row>
    <row r="273" spans="1:7" s="29" customFormat="1" x14ac:dyDescent="0.25">
      <c r="A273" s="83"/>
      <c r="B273" s="83"/>
      <c r="C273" s="83"/>
      <c r="D273" s="83"/>
      <c r="E273" s="113"/>
      <c r="F273" s="28"/>
      <c r="G273" s="28"/>
    </row>
    <row r="274" spans="1:7" s="29" customFormat="1" x14ac:dyDescent="0.25">
      <c r="A274" s="83"/>
      <c r="B274" s="83"/>
      <c r="C274" s="83"/>
      <c r="D274" s="83"/>
      <c r="E274" s="113"/>
      <c r="F274" s="28"/>
      <c r="G274" s="28"/>
    </row>
    <row r="275" spans="1:7" s="29" customFormat="1" x14ac:dyDescent="0.25">
      <c r="A275" s="83"/>
      <c r="B275" s="83"/>
      <c r="C275" s="83"/>
      <c r="D275" s="83"/>
      <c r="E275" s="113"/>
      <c r="F275" s="28"/>
      <c r="G275" s="28"/>
    </row>
    <row r="276" spans="1:7" s="29" customFormat="1" x14ac:dyDescent="0.25">
      <c r="A276" s="83"/>
      <c r="B276" s="83"/>
      <c r="C276" s="83"/>
      <c r="D276" s="83"/>
      <c r="E276" s="113"/>
      <c r="F276" s="28"/>
      <c r="G276" s="28"/>
    </row>
    <row r="277" spans="1:7" s="29" customFormat="1" x14ac:dyDescent="0.25">
      <c r="A277" s="83"/>
      <c r="B277" s="83"/>
      <c r="C277" s="83"/>
      <c r="D277" s="83"/>
      <c r="E277" s="113"/>
      <c r="F277" s="28"/>
      <c r="G277" s="28"/>
    </row>
    <row r="278" spans="1:7" s="29" customFormat="1" x14ac:dyDescent="0.25">
      <c r="A278" s="83"/>
      <c r="B278" s="83"/>
      <c r="C278" s="83"/>
      <c r="D278" s="83"/>
      <c r="E278" s="113"/>
      <c r="F278" s="28"/>
      <c r="G278" s="28"/>
    </row>
    <row r="279" spans="1:7" s="29" customFormat="1" x14ac:dyDescent="0.25">
      <c r="A279" s="83"/>
      <c r="B279" s="83"/>
      <c r="C279" s="83"/>
      <c r="D279" s="83"/>
      <c r="E279" s="113"/>
      <c r="F279" s="28"/>
      <c r="G279" s="28"/>
    </row>
    <row r="280" spans="1:7" s="29" customFormat="1" x14ac:dyDescent="0.25">
      <c r="A280" s="83"/>
      <c r="B280" s="83"/>
      <c r="C280" s="83"/>
      <c r="D280" s="83"/>
      <c r="E280" s="113"/>
      <c r="F280" s="28"/>
      <c r="G280" s="28"/>
    </row>
    <row r="281" spans="1:7" s="29" customFormat="1" x14ac:dyDescent="0.25">
      <c r="A281" s="83"/>
      <c r="B281" s="83"/>
      <c r="C281" s="83"/>
      <c r="D281" s="83"/>
      <c r="E281" s="113"/>
      <c r="F281" s="28"/>
      <c r="G281" s="28"/>
    </row>
    <row r="282" spans="1:7" s="29" customFormat="1" x14ac:dyDescent="0.25">
      <c r="A282" s="83"/>
      <c r="B282" s="83"/>
      <c r="C282" s="83"/>
      <c r="D282" s="83"/>
      <c r="E282" s="113"/>
      <c r="F282" s="28"/>
      <c r="G282" s="28"/>
    </row>
    <row r="283" spans="1:7" s="29" customFormat="1" x14ac:dyDescent="0.25">
      <c r="A283" s="83"/>
      <c r="B283" s="83"/>
      <c r="C283" s="83"/>
      <c r="D283" s="83"/>
      <c r="E283" s="113"/>
      <c r="F283" s="28"/>
      <c r="G283" s="28"/>
    </row>
    <row r="284" spans="1:7" s="29" customFormat="1" x14ac:dyDescent="0.25">
      <c r="A284" s="83"/>
      <c r="B284" s="83"/>
      <c r="C284" s="83"/>
      <c r="D284" s="83"/>
      <c r="E284" s="113"/>
      <c r="F284" s="28"/>
      <c r="G284" s="28"/>
    </row>
    <row r="285" spans="1:7" s="29" customFormat="1" x14ac:dyDescent="0.25">
      <c r="A285" s="83"/>
      <c r="B285" s="83"/>
      <c r="C285" s="83"/>
      <c r="D285" s="83"/>
      <c r="E285" s="113"/>
      <c r="F285" s="28"/>
      <c r="G285" s="28"/>
    </row>
    <row r="286" spans="1:7" s="29" customFormat="1" x14ac:dyDescent="0.25">
      <c r="A286" s="83"/>
      <c r="B286" s="83"/>
      <c r="C286" s="83"/>
      <c r="D286" s="83"/>
      <c r="E286" s="113"/>
      <c r="F286" s="28"/>
      <c r="G286" s="28"/>
    </row>
    <row r="287" spans="1:7" s="29" customFormat="1" x14ac:dyDescent="0.25">
      <c r="A287" s="83"/>
      <c r="B287" s="83"/>
      <c r="C287" s="83"/>
      <c r="D287" s="83"/>
      <c r="E287" s="113"/>
      <c r="F287" s="28"/>
      <c r="G287" s="28"/>
    </row>
    <row r="288" spans="1:7" s="29" customFormat="1" x14ac:dyDescent="0.25">
      <c r="A288" s="83"/>
      <c r="B288" s="83"/>
      <c r="C288" s="83"/>
      <c r="D288" s="83"/>
      <c r="E288" s="113"/>
      <c r="F288" s="28"/>
      <c r="G288" s="28"/>
    </row>
    <row r="289" spans="1:7" s="29" customFormat="1" x14ac:dyDescent="0.25">
      <c r="A289" s="83"/>
      <c r="B289" s="83"/>
      <c r="C289" s="83"/>
      <c r="D289" s="83"/>
      <c r="E289" s="113"/>
      <c r="F289" s="28"/>
      <c r="G289" s="28"/>
    </row>
    <row r="290" spans="1:7" s="29" customFormat="1" x14ac:dyDescent="0.25">
      <c r="A290" s="83"/>
      <c r="B290" s="83"/>
      <c r="C290" s="83"/>
      <c r="D290" s="83"/>
      <c r="E290" s="113"/>
      <c r="F290" s="28"/>
      <c r="G290" s="28"/>
    </row>
    <row r="291" spans="1:7" s="29" customFormat="1" x14ac:dyDescent="0.25">
      <c r="A291" s="83"/>
      <c r="B291" s="83"/>
      <c r="C291" s="83"/>
      <c r="D291" s="83"/>
      <c r="E291" s="113"/>
      <c r="F291" s="28"/>
      <c r="G291" s="28"/>
    </row>
    <row r="292" spans="1:7" s="29" customFormat="1" x14ac:dyDescent="0.25">
      <c r="A292" s="83"/>
      <c r="B292" s="83"/>
      <c r="C292" s="83"/>
      <c r="D292" s="83"/>
      <c r="E292" s="113"/>
      <c r="F292" s="28"/>
      <c r="G292" s="28"/>
    </row>
    <row r="293" spans="1:7" s="29" customFormat="1" x14ac:dyDescent="0.25">
      <c r="A293" s="83"/>
      <c r="B293" s="83"/>
      <c r="C293" s="83"/>
      <c r="D293" s="83"/>
      <c r="E293" s="113"/>
      <c r="F293" s="28"/>
      <c r="G293" s="28"/>
    </row>
    <row r="294" spans="1:7" s="29" customFormat="1" x14ac:dyDescent="0.25">
      <c r="A294" s="83"/>
      <c r="B294" s="83"/>
      <c r="C294" s="83"/>
      <c r="D294" s="83"/>
      <c r="E294" s="113"/>
      <c r="F294" s="28"/>
      <c r="G294" s="28"/>
    </row>
    <row r="295" spans="1:7" s="29" customFormat="1" x14ac:dyDescent="0.25">
      <c r="A295" s="83"/>
      <c r="B295" s="83"/>
      <c r="C295" s="83"/>
      <c r="D295" s="83"/>
      <c r="E295" s="113"/>
      <c r="F295" s="28"/>
      <c r="G295" s="28"/>
    </row>
    <row r="296" spans="1:7" s="29" customFormat="1" x14ac:dyDescent="0.25">
      <c r="A296" s="83"/>
      <c r="B296" s="83"/>
      <c r="C296" s="83"/>
      <c r="D296" s="83"/>
      <c r="E296" s="113"/>
      <c r="F296" s="28"/>
      <c r="G296" s="28"/>
    </row>
    <row r="297" spans="1:7" s="29" customFormat="1" x14ac:dyDescent="0.25">
      <c r="A297" s="83"/>
      <c r="B297" s="83"/>
      <c r="C297" s="83"/>
      <c r="D297" s="83"/>
      <c r="E297" s="113"/>
      <c r="F297" s="28"/>
      <c r="G297" s="28"/>
    </row>
    <row r="298" spans="1:7" s="29" customFormat="1" x14ac:dyDescent="0.25">
      <c r="A298" s="83"/>
      <c r="B298" s="83"/>
      <c r="C298" s="83"/>
      <c r="D298" s="83"/>
      <c r="E298" s="113"/>
      <c r="F298" s="28"/>
      <c r="G298" s="28"/>
    </row>
    <row r="299" spans="1:7" s="29" customFormat="1" x14ac:dyDescent="0.25">
      <c r="A299" s="83"/>
      <c r="B299" s="83"/>
      <c r="C299" s="83"/>
      <c r="D299" s="83"/>
      <c r="E299" s="113"/>
      <c r="F299" s="28"/>
      <c r="G299" s="28"/>
    </row>
    <row r="300" spans="1:7" s="29" customFormat="1" x14ac:dyDescent="0.25">
      <c r="A300" s="83"/>
      <c r="B300" s="83"/>
      <c r="C300" s="83"/>
      <c r="D300" s="83"/>
      <c r="E300" s="113"/>
      <c r="F300" s="28"/>
      <c r="G300" s="28"/>
    </row>
    <row r="301" spans="1:7" s="29" customFormat="1" x14ac:dyDescent="0.25">
      <c r="A301" s="83"/>
      <c r="B301" s="83"/>
      <c r="C301" s="83"/>
      <c r="D301" s="83"/>
      <c r="E301" s="113"/>
      <c r="F301" s="28"/>
      <c r="G301" s="28"/>
    </row>
    <row r="302" spans="1:7" s="29" customFormat="1" x14ac:dyDescent="0.25">
      <c r="A302" s="83"/>
      <c r="B302" s="83"/>
      <c r="C302" s="83"/>
      <c r="D302" s="83"/>
      <c r="E302" s="113"/>
      <c r="F302" s="28"/>
      <c r="G302" s="28"/>
    </row>
    <row r="303" spans="1:7" s="29" customFormat="1" x14ac:dyDescent="0.25">
      <c r="A303" s="83"/>
      <c r="B303" s="83"/>
      <c r="C303" s="83"/>
      <c r="D303" s="83"/>
      <c r="E303" s="113"/>
      <c r="F303" s="28"/>
      <c r="G303" s="28"/>
    </row>
    <row r="304" spans="1:7" s="29" customFormat="1" x14ac:dyDescent="0.25">
      <c r="A304" s="83"/>
      <c r="B304" s="83"/>
      <c r="C304" s="83"/>
      <c r="D304" s="83"/>
      <c r="E304" s="113"/>
      <c r="F304" s="28"/>
      <c r="G304" s="28"/>
    </row>
    <row r="305" spans="1:7" s="29" customFormat="1" x14ac:dyDescent="0.25">
      <c r="A305" s="83"/>
      <c r="B305" s="83"/>
      <c r="C305" s="83"/>
      <c r="D305" s="83"/>
      <c r="E305" s="113"/>
      <c r="F305" s="28"/>
      <c r="G305" s="28"/>
    </row>
    <row r="306" spans="1:7" s="29" customFormat="1" x14ac:dyDescent="0.25">
      <c r="A306" s="83"/>
      <c r="B306" s="83"/>
      <c r="C306" s="83"/>
      <c r="D306" s="83"/>
      <c r="E306" s="113"/>
      <c r="F306" s="28"/>
      <c r="G306" s="28"/>
    </row>
    <row r="307" spans="1:7" s="29" customFormat="1" x14ac:dyDescent="0.25">
      <c r="A307" s="83"/>
      <c r="B307" s="83"/>
      <c r="C307" s="83"/>
      <c r="D307" s="83"/>
      <c r="E307" s="113"/>
      <c r="F307" s="28"/>
      <c r="G307" s="28"/>
    </row>
    <row r="308" spans="1:7" s="29" customFormat="1" x14ac:dyDescent="0.25">
      <c r="A308" s="83"/>
      <c r="B308" s="83"/>
      <c r="C308" s="83"/>
      <c r="D308" s="83"/>
      <c r="E308" s="113"/>
      <c r="F308" s="28"/>
      <c r="G308" s="28"/>
    </row>
    <row r="309" spans="1:7" s="29" customFormat="1" x14ac:dyDescent="0.25">
      <c r="A309" s="83"/>
      <c r="B309" s="83"/>
      <c r="C309" s="83"/>
      <c r="D309" s="83"/>
      <c r="E309" s="113"/>
      <c r="F309" s="28"/>
      <c r="G309" s="28"/>
    </row>
    <row r="310" spans="1:7" s="29" customFormat="1" x14ac:dyDescent="0.25">
      <c r="A310" s="83"/>
      <c r="B310" s="83"/>
      <c r="C310" s="83"/>
      <c r="D310" s="83"/>
      <c r="E310" s="113"/>
      <c r="F310" s="28"/>
      <c r="G310" s="28"/>
    </row>
    <row r="311" spans="1:7" s="29" customFormat="1" x14ac:dyDescent="0.25">
      <c r="A311" s="83"/>
      <c r="B311" s="83"/>
      <c r="C311" s="83"/>
      <c r="D311" s="83"/>
      <c r="E311" s="113"/>
      <c r="F311" s="28"/>
      <c r="G311" s="28"/>
    </row>
    <row r="312" spans="1:7" s="29" customFormat="1" x14ac:dyDescent="0.25">
      <c r="A312" s="83"/>
      <c r="B312" s="83"/>
      <c r="C312" s="83"/>
      <c r="D312" s="83"/>
      <c r="E312" s="113"/>
      <c r="F312" s="28"/>
      <c r="G312" s="28"/>
    </row>
    <row r="313" spans="1:7" s="29" customFormat="1" x14ac:dyDescent="0.25">
      <c r="A313" s="83"/>
      <c r="B313" s="83"/>
      <c r="C313" s="83"/>
      <c r="D313" s="83"/>
      <c r="E313" s="113"/>
      <c r="F313" s="28"/>
      <c r="G313" s="28"/>
    </row>
    <row r="314" spans="1:7" s="29" customFormat="1" x14ac:dyDescent="0.25">
      <c r="A314" s="83"/>
      <c r="B314" s="83"/>
      <c r="C314" s="83"/>
      <c r="D314" s="83"/>
      <c r="E314" s="113"/>
      <c r="F314" s="28"/>
      <c r="G314" s="28"/>
    </row>
    <row r="315" spans="1:7" s="29" customFormat="1" x14ac:dyDescent="0.25">
      <c r="A315" s="83"/>
      <c r="B315" s="83"/>
      <c r="C315" s="83"/>
      <c r="D315" s="83"/>
      <c r="E315" s="113"/>
      <c r="F315" s="28"/>
      <c r="G315" s="28"/>
    </row>
    <row r="316" spans="1:7" s="29" customFormat="1" x14ac:dyDescent="0.25">
      <c r="A316" s="83"/>
      <c r="B316" s="83"/>
      <c r="C316" s="83"/>
      <c r="D316" s="83"/>
      <c r="E316" s="113"/>
      <c r="F316" s="28"/>
      <c r="G316" s="28"/>
    </row>
    <row r="317" spans="1:7" s="29" customFormat="1" x14ac:dyDescent="0.25">
      <c r="A317" s="83"/>
      <c r="B317" s="83"/>
      <c r="C317" s="83"/>
      <c r="D317" s="83"/>
      <c r="E317" s="113"/>
      <c r="F317" s="28"/>
      <c r="G317" s="28"/>
    </row>
    <row r="318" spans="1:7" s="29" customFormat="1" x14ac:dyDescent="0.25">
      <c r="A318" s="83"/>
      <c r="B318" s="83"/>
      <c r="C318" s="83"/>
      <c r="D318" s="83"/>
      <c r="E318" s="113"/>
      <c r="F318" s="28"/>
      <c r="G318" s="28"/>
    </row>
    <row r="319" spans="1:7" s="29" customFormat="1" x14ac:dyDescent="0.25">
      <c r="A319" s="83"/>
      <c r="B319" s="83"/>
      <c r="C319" s="83"/>
      <c r="D319" s="83"/>
      <c r="E319" s="113"/>
      <c r="F319" s="28"/>
      <c r="G319" s="28"/>
    </row>
    <row r="320" spans="1:7" s="29" customFormat="1" x14ac:dyDescent="0.25">
      <c r="A320" s="83"/>
      <c r="B320" s="83"/>
      <c r="C320" s="83"/>
      <c r="D320" s="83"/>
      <c r="E320" s="113"/>
      <c r="F320" s="28"/>
      <c r="G320" s="28"/>
    </row>
    <row r="321" spans="1:7" s="29" customFormat="1" x14ac:dyDescent="0.25">
      <c r="A321" s="83"/>
      <c r="B321" s="83"/>
      <c r="C321" s="83"/>
      <c r="D321" s="83"/>
      <c r="E321" s="113"/>
      <c r="F321" s="28"/>
      <c r="G321" s="28"/>
    </row>
    <row r="322" spans="1:7" s="29" customFormat="1" x14ac:dyDescent="0.25">
      <c r="A322" s="83"/>
      <c r="B322" s="83"/>
      <c r="C322" s="83"/>
      <c r="D322" s="83"/>
      <c r="E322" s="113"/>
      <c r="F322" s="28"/>
      <c r="G322" s="28"/>
    </row>
    <row r="323" spans="1:7" s="29" customFormat="1" x14ac:dyDescent="0.25">
      <c r="A323" s="83"/>
      <c r="B323" s="83"/>
      <c r="C323" s="83"/>
      <c r="D323" s="83"/>
      <c r="E323" s="113"/>
      <c r="F323" s="28"/>
      <c r="G323" s="28"/>
    </row>
    <row r="324" spans="1:7" s="29" customFormat="1" x14ac:dyDescent="0.25">
      <c r="A324" s="83"/>
      <c r="B324" s="83"/>
      <c r="C324" s="83"/>
      <c r="D324" s="83"/>
      <c r="E324" s="113"/>
      <c r="F324" s="28"/>
      <c r="G324" s="28"/>
    </row>
    <row r="325" spans="1:7" s="29" customFormat="1" x14ac:dyDescent="0.25">
      <c r="A325" s="83"/>
      <c r="B325" s="83"/>
      <c r="C325" s="83"/>
      <c r="D325" s="83"/>
      <c r="E325" s="113"/>
      <c r="F325" s="28"/>
      <c r="G325" s="28"/>
    </row>
    <row r="326" spans="1:7" s="29" customFormat="1" x14ac:dyDescent="0.25">
      <c r="A326" s="83"/>
      <c r="B326" s="83"/>
      <c r="C326" s="83"/>
      <c r="D326" s="83"/>
      <c r="E326" s="113"/>
      <c r="F326" s="28"/>
      <c r="G326" s="28"/>
    </row>
    <row r="327" spans="1:7" s="29" customFormat="1" x14ac:dyDescent="0.25">
      <c r="A327" s="83"/>
      <c r="B327" s="83"/>
      <c r="C327" s="83"/>
      <c r="D327" s="83"/>
      <c r="E327" s="113"/>
      <c r="F327" s="28"/>
      <c r="G327" s="28"/>
    </row>
    <row r="328" spans="1:7" s="29" customFormat="1" x14ac:dyDescent="0.25">
      <c r="A328" s="83"/>
      <c r="B328" s="83"/>
      <c r="C328" s="83"/>
      <c r="D328" s="83"/>
      <c r="E328" s="113"/>
      <c r="F328" s="28"/>
      <c r="G328" s="28"/>
    </row>
    <row r="329" spans="1:7" s="29" customFormat="1" x14ac:dyDescent="0.25">
      <c r="A329" s="83"/>
      <c r="B329" s="83"/>
      <c r="C329" s="83"/>
      <c r="D329" s="83"/>
      <c r="E329" s="113"/>
      <c r="F329" s="28"/>
      <c r="G329" s="28"/>
    </row>
    <row r="330" spans="1:7" s="29" customFormat="1" x14ac:dyDescent="0.25">
      <c r="A330" s="83"/>
      <c r="B330" s="83"/>
      <c r="C330" s="83"/>
      <c r="D330" s="83"/>
      <c r="E330" s="113"/>
      <c r="F330" s="28"/>
      <c r="G330" s="28"/>
    </row>
    <row r="331" spans="1:7" s="29" customFormat="1" x14ac:dyDescent="0.25">
      <c r="A331" s="83"/>
      <c r="B331" s="83"/>
      <c r="C331" s="83"/>
      <c r="D331" s="83"/>
      <c r="E331" s="113"/>
      <c r="F331" s="28"/>
      <c r="G331" s="28"/>
    </row>
    <row r="332" spans="1:7" s="29" customFormat="1" x14ac:dyDescent="0.25">
      <c r="A332" s="83"/>
      <c r="B332" s="83"/>
      <c r="C332" s="83"/>
      <c r="D332" s="83"/>
      <c r="E332" s="113"/>
      <c r="F332" s="28"/>
      <c r="G332" s="28"/>
    </row>
    <row r="333" spans="1:7" s="29" customFormat="1" x14ac:dyDescent="0.25">
      <c r="A333" s="83"/>
      <c r="B333" s="83"/>
      <c r="C333" s="83"/>
      <c r="D333" s="83"/>
      <c r="E333" s="113"/>
      <c r="F333" s="28"/>
      <c r="G333" s="28"/>
    </row>
    <row r="334" spans="1:7" s="29" customFormat="1" x14ac:dyDescent="0.25">
      <c r="A334" s="83"/>
      <c r="B334" s="83"/>
      <c r="C334" s="83"/>
      <c r="D334" s="83"/>
      <c r="E334" s="113"/>
      <c r="F334" s="28"/>
      <c r="G334" s="28"/>
    </row>
    <row r="335" spans="1:7" s="29" customFormat="1" x14ac:dyDescent="0.25">
      <c r="A335" s="83"/>
      <c r="B335" s="83"/>
      <c r="C335" s="83"/>
      <c r="D335" s="83"/>
      <c r="E335" s="113"/>
      <c r="F335" s="28"/>
      <c r="G335" s="28"/>
    </row>
    <row r="336" spans="1:7" s="29" customFormat="1" x14ac:dyDescent="0.25">
      <c r="A336" s="83"/>
      <c r="B336" s="83"/>
      <c r="C336" s="83"/>
      <c r="D336" s="83"/>
      <c r="E336" s="113"/>
      <c r="F336" s="28"/>
      <c r="G336" s="28"/>
    </row>
    <row r="337" spans="1:7" s="29" customFormat="1" x14ac:dyDescent="0.25">
      <c r="A337" s="83"/>
      <c r="B337" s="83"/>
      <c r="C337" s="83"/>
      <c r="D337" s="83"/>
      <c r="E337" s="113"/>
      <c r="F337" s="28"/>
      <c r="G337" s="28"/>
    </row>
    <row r="338" spans="1:7" s="29" customFormat="1" x14ac:dyDescent="0.25">
      <c r="A338" s="83"/>
      <c r="B338" s="83"/>
      <c r="C338" s="83"/>
      <c r="D338" s="83"/>
      <c r="E338" s="113"/>
      <c r="F338" s="28"/>
      <c r="G338" s="28"/>
    </row>
    <row r="339" spans="1:7" s="29" customFormat="1" x14ac:dyDescent="0.25">
      <c r="A339" s="83"/>
      <c r="B339" s="83"/>
      <c r="C339" s="83"/>
      <c r="D339" s="83"/>
      <c r="E339" s="113"/>
      <c r="F339" s="28"/>
      <c r="G339" s="28"/>
    </row>
    <row r="340" spans="1:7" s="29" customFormat="1" x14ac:dyDescent="0.25">
      <c r="A340" s="83"/>
      <c r="B340" s="83"/>
      <c r="C340" s="83"/>
      <c r="D340" s="83"/>
      <c r="E340" s="113"/>
      <c r="F340" s="28"/>
      <c r="G340" s="28"/>
    </row>
    <row r="341" spans="1:7" s="29" customFormat="1" x14ac:dyDescent="0.25">
      <c r="A341" s="83"/>
      <c r="B341" s="83"/>
      <c r="C341" s="83"/>
      <c r="D341" s="83"/>
      <c r="E341" s="113"/>
      <c r="F341" s="28"/>
      <c r="G341" s="28"/>
    </row>
    <row r="342" spans="1:7" s="29" customFormat="1" x14ac:dyDescent="0.25">
      <c r="A342" s="83"/>
      <c r="B342" s="83"/>
      <c r="C342" s="83"/>
      <c r="D342" s="83"/>
      <c r="E342" s="113"/>
      <c r="F342" s="28"/>
      <c r="G342" s="28"/>
    </row>
    <row r="343" spans="1:7" s="29" customFormat="1" x14ac:dyDescent="0.25">
      <c r="A343" s="83"/>
      <c r="B343" s="83"/>
      <c r="C343" s="83"/>
      <c r="D343" s="83"/>
      <c r="E343" s="113"/>
      <c r="F343" s="28"/>
      <c r="G343" s="28"/>
    </row>
    <row r="344" spans="1:7" s="29" customFormat="1" x14ac:dyDescent="0.25">
      <c r="A344" s="83"/>
      <c r="B344" s="83"/>
      <c r="C344" s="83"/>
      <c r="D344" s="83"/>
      <c r="E344" s="113"/>
      <c r="F344" s="28"/>
      <c r="G344" s="28"/>
    </row>
    <row r="345" spans="1:7" s="29" customFormat="1" x14ac:dyDescent="0.25">
      <c r="A345" s="83"/>
      <c r="B345" s="83"/>
      <c r="C345" s="83"/>
      <c r="D345" s="83"/>
      <c r="E345" s="113"/>
      <c r="F345" s="28"/>
      <c r="G345" s="28"/>
    </row>
    <row r="346" spans="1:7" s="29" customFormat="1" x14ac:dyDescent="0.25">
      <c r="A346" s="83"/>
      <c r="B346" s="83"/>
      <c r="C346" s="83"/>
      <c r="D346" s="83"/>
      <c r="E346" s="113"/>
      <c r="F346" s="28"/>
      <c r="G346" s="28"/>
    </row>
    <row r="347" spans="1:7" s="29" customFormat="1" x14ac:dyDescent="0.25">
      <c r="A347" s="83"/>
      <c r="B347" s="83"/>
      <c r="C347" s="83"/>
      <c r="D347" s="83"/>
      <c r="E347" s="113"/>
      <c r="F347" s="28"/>
      <c r="G347" s="28"/>
    </row>
    <row r="348" spans="1:7" s="29" customFormat="1" x14ac:dyDescent="0.25">
      <c r="A348" s="83"/>
      <c r="B348" s="83"/>
      <c r="C348" s="83"/>
      <c r="D348" s="83"/>
      <c r="E348" s="113"/>
      <c r="F348" s="28"/>
      <c r="G348" s="28"/>
    </row>
    <row r="349" spans="1:7" s="29" customFormat="1" x14ac:dyDescent="0.25">
      <c r="A349" s="83"/>
      <c r="B349" s="83"/>
      <c r="C349" s="83"/>
      <c r="D349" s="83"/>
      <c r="E349" s="113"/>
      <c r="F349" s="28"/>
      <c r="G349" s="28"/>
    </row>
    <row r="350" spans="1:7" s="29" customFormat="1" x14ac:dyDescent="0.25">
      <c r="A350" s="83"/>
      <c r="B350" s="83"/>
      <c r="C350" s="83"/>
      <c r="D350" s="83"/>
      <c r="E350" s="113"/>
      <c r="F350" s="28"/>
      <c r="G350" s="28"/>
    </row>
    <row r="351" spans="1:7" s="29" customFormat="1" x14ac:dyDescent="0.25">
      <c r="A351" s="83"/>
      <c r="B351" s="83"/>
      <c r="C351" s="83"/>
      <c r="D351" s="83"/>
      <c r="E351" s="113"/>
      <c r="F351" s="28"/>
      <c r="G351" s="28"/>
    </row>
    <row r="352" spans="1:7" s="29" customFormat="1" x14ac:dyDescent="0.25">
      <c r="A352" s="83"/>
      <c r="B352" s="83"/>
      <c r="C352" s="83"/>
      <c r="D352" s="83"/>
      <c r="E352" s="113"/>
      <c r="F352" s="28"/>
      <c r="G352" s="28"/>
    </row>
    <row r="353" spans="1:7" s="29" customFormat="1" x14ac:dyDescent="0.25">
      <c r="A353" s="83"/>
      <c r="B353" s="83"/>
      <c r="C353" s="83"/>
      <c r="D353" s="83"/>
      <c r="E353" s="113"/>
      <c r="F353" s="28"/>
      <c r="G353" s="28"/>
    </row>
    <row r="354" spans="1:7" s="29" customFormat="1" x14ac:dyDescent="0.25">
      <c r="A354" s="83"/>
      <c r="B354" s="83"/>
      <c r="C354" s="83"/>
      <c r="D354" s="83"/>
      <c r="E354" s="113"/>
      <c r="F354" s="28"/>
      <c r="G354" s="28"/>
    </row>
    <row r="355" spans="1:7" s="29" customFormat="1" x14ac:dyDescent="0.25">
      <c r="A355" s="83"/>
      <c r="B355" s="83"/>
      <c r="C355" s="83"/>
      <c r="D355" s="83"/>
      <c r="E355" s="113"/>
      <c r="F355" s="28"/>
      <c r="G355" s="28"/>
    </row>
    <row r="356" spans="1:7" s="29" customFormat="1" x14ac:dyDescent="0.25">
      <c r="A356" s="83"/>
      <c r="B356" s="83"/>
      <c r="C356" s="83"/>
      <c r="D356" s="83"/>
      <c r="E356" s="113"/>
      <c r="F356" s="28"/>
      <c r="G356" s="28"/>
    </row>
    <row r="357" spans="1:7" s="29" customFormat="1" x14ac:dyDescent="0.25">
      <c r="A357" s="83"/>
      <c r="B357" s="83"/>
      <c r="C357" s="83"/>
      <c r="D357" s="83"/>
      <c r="E357" s="113"/>
      <c r="F357" s="28"/>
      <c r="G357" s="28"/>
    </row>
    <row r="358" spans="1:7" s="29" customFormat="1" x14ac:dyDescent="0.25">
      <c r="A358" s="83"/>
      <c r="B358" s="83"/>
      <c r="C358" s="83"/>
      <c r="D358" s="83"/>
      <c r="E358" s="113"/>
      <c r="F358" s="28"/>
      <c r="G358" s="28"/>
    </row>
    <row r="359" spans="1:7" s="29" customFormat="1" x14ac:dyDescent="0.25">
      <c r="A359" s="83"/>
      <c r="B359" s="83"/>
      <c r="C359" s="83"/>
      <c r="D359" s="83"/>
      <c r="E359" s="113"/>
      <c r="F359" s="28"/>
      <c r="G359" s="28"/>
    </row>
    <row r="360" spans="1:7" s="29" customFormat="1" x14ac:dyDescent="0.25">
      <c r="A360" s="83"/>
      <c r="B360" s="83"/>
      <c r="C360" s="83"/>
      <c r="D360" s="83"/>
      <c r="E360" s="113"/>
      <c r="F360" s="28"/>
      <c r="G360" s="28"/>
    </row>
    <row r="361" spans="1:7" s="29" customFormat="1" x14ac:dyDescent="0.25">
      <c r="A361" s="83"/>
      <c r="B361" s="83"/>
      <c r="C361" s="83"/>
      <c r="D361" s="83"/>
      <c r="E361" s="113"/>
      <c r="F361" s="28"/>
      <c r="G361" s="28"/>
    </row>
    <row r="362" spans="1:7" s="29" customFormat="1" x14ac:dyDescent="0.25">
      <c r="A362" s="83"/>
      <c r="B362" s="83"/>
      <c r="C362" s="83"/>
      <c r="D362" s="83"/>
      <c r="E362" s="113"/>
      <c r="F362" s="28"/>
      <c r="G362" s="28"/>
    </row>
    <row r="363" spans="1:7" s="29" customFormat="1" x14ac:dyDescent="0.25">
      <c r="A363" s="83"/>
      <c r="B363" s="83"/>
      <c r="C363" s="83"/>
      <c r="D363" s="83"/>
      <c r="E363" s="113"/>
      <c r="F363" s="28"/>
      <c r="G363" s="28"/>
    </row>
    <row r="364" spans="1:7" s="29" customFormat="1" x14ac:dyDescent="0.25">
      <c r="A364" s="83"/>
      <c r="B364" s="83"/>
      <c r="C364" s="83"/>
      <c r="D364" s="83"/>
      <c r="E364" s="113"/>
      <c r="F364" s="28"/>
      <c r="G364" s="28"/>
    </row>
    <row r="365" spans="1:7" s="29" customFormat="1" x14ac:dyDescent="0.25">
      <c r="A365" s="83"/>
      <c r="B365" s="83"/>
      <c r="C365" s="83"/>
      <c r="D365" s="83"/>
      <c r="E365" s="113"/>
      <c r="F365" s="28"/>
      <c r="G365" s="28"/>
    </row>
    <row r="366" spans="1:7" s="29" customFormat="1" x14ac:dyDescent="0.25">
      <c r="A366" s="83"/>
      <c r="B366" s="83"/>
      <c r="C366" s="83"/>
      <c r="D366" s="83"/>
      <c r="E366" s="113"/>
      <c r="F366" s="28"/>
      <c r="G366" s="28"/>
    </row>
    <row r="367" spans="1:7" s="29" customFormat="1" x14ac:dyDescent="0.25">
      <c r="A367" s="83"/>
      <c r="B367" s="83"/>
      <c r="C367" s="83"/>
      <c r="D367" s="83"/>
      <c r="E367" s="113"/>
      <c r="F367" s="28"/>
      <c r="G367" s="28"/>
    </row>
    <row r="368" spans="1:7" s="29" customFormat="1" x14ac:dyDescent="0.25">
      <c r="A368" s="83"/>
      <c r="B368" s="83"/>
      <c r="C368" s="83"/>
      <c r="D368" s="83"/>
      <c r="E368" s="113"/>
      <c r="F368" s="28"/>
      <c r="G368" s="28"/>
    </row>
    <row r="369" spans="1:7" s="29" customFormat="1" x14ac:dyDescent="0.25">
      <c r="A369" s="83"/>
      <c r="B369" s="83"/>
      <c r="C369" s="83"/>
      <c r="D369" s="83"/>
      <c r="E369" s="113"/>
      <c r="F369" s="28"/>
      <c r="G369" s="28"/>
    </row>
    <row r="370" spans="1:7" s="29" customFormat="1" x14ac:dyDescent="0.25">
      <c r="A370" s="83"/>
      <c r="B370" s="83"/>
      <c r="C370" s="83"/>
      <c r="D370" s="83"/>
      <c r="E370" s="113"/>
      <c r="F370" s="28"/>
      <c r="G370" s="28"/>
    </row>
    <row r="371" spans="1:7" s="29" customFormat="1" x14ac:dyDescent="0.25">
      <c r="A371" s="83"/>
      <c r="B371" s="83"/>
      <c r="C371" s="83"/>
      <c r="D371" s="83"/>
      <c r="E371" s="113"/>
      <c r="F371" s="28"/>
      <c r="G371" s="28"/>
    </row>
    <row r="372" spans="1:7" s="29" customFormat="1" x14ac:dyDescent="0.25">
      <c r="A372" s="83"/>
      <c r="B372" s="83"/>
      <c r="C372" s="83"/>
      <c r="D372" s="83"/>
      <c r="E372" s="113"/>
      <c r="F372" s="28"/>
      <c r="G372" s="28"/>
    </row>
    <row r="373" spans="1:7" s="29" customFormat="1" x14ac:dyDescent="0.25">
      <c r="A373" s="83"/>
      <c r="B373" s="83"/>
      <c r="C373" s="83"/>
      <c r="D373" s="83"/>
      <c r="E373" s="113"/>
      <c r="F373" s="28"/>
      <c r="G373" s="28"/>
    </row>
    <row r="374" spans="1:7" s="29" customFormat="1" x14ac:dyDescent="0.25">
      <c r="A374" s="83"/>
      <c r="B374" s="83"/>
      <c r="C374" s="83"/>
      <c r="D374" s="83"/>
      <c r="E374" s="113"/>
      <c r="F374" s="28"/>
      <c r="G374" s="28"/>
    </row>
    <row r="375" spans="1:7" s="29" customFormat="1" x14ac:dyDescent="0.25">
      <c r="A375" s="83"/>
      <c r="B375" s="83"/>
      <c r="C375" s="83"/>
      <c r="D375" s="83"/>
      <c r="E375" s="113"/>
      <c r="F375" s="28"/>
      <c r="G375" s="28"/>
    </row>
    <row r="376" spans="1:7" s="29" customFormat="1" x14ac:dyDescent="0.25">
      <c r="A376" s="83"/>
      <c r="B376" s="83"/>
      <c r="C376" s="83"/>
      <c r="D376" s="83"/>
      <c r="E376" s="113"/>
      <c r="F376" s="28"/>
      <c r="G376" s="28"/>
    </row>
    <row r="377" spans="1:7" s="29" customFormat="1" x14ac:dyDescent="0.25">
      <c r="A377" s="83"/>
      <c r="B377" s="83"/>
      <c r="C377" s="83"/>
      <c r="D377" s="83"/>
      <c r="E377" s="113"/>
      <c r="F377" s="28"/>
      <c r="G377" s="28"/>
    </row>
    <row r="378" spans="1:7" s="29" customFormat="1" x14ac:dyDescent="0.25">
      <c r="A378" s="83"/>
      <c r="B378" s="83"/>
      <c r="C378" s="83"/>
      <c r="D378" s="83"/>
      <c r="E378" s="113"/>
      <c r="F378" s="28"/>
      <c r="G378" s="28"/>
    </row>
    <row r="379" spans="1:7" s="29" customFormat="1" x14ac:dyDescent="0.25">
      <c r="A379" s="83"/>
      <c r="B379" s="83"/>
      <c r="C379" s="83"/>
      <c r="D379" s="83"/>
      <c r="E379" s="113"/>
      <c r="F379" s="28"/>
      <c r="G379" s="28"/>
    </row>
    <row r="380" spans="1:7" s="29" customFormat="1" x14ac:dyDescent="0.25">
      <c r="A380" s="83"/>
      <c r="B380" s="83"/>
      <c r="C380" s="83"/>
      <c r="D380" s="83"/>
      <c r="E380" s="113"/>
      <c r="F380" s="28"/>
      <c r="G380" s="28"/>
    </row>
    <row r="381" spans="1:7" s="29" customFormat="1" x14ac:dyDescent="0.25">
      <c r="A381" s="83"/>
      <c r="B381" s="83"/>
      <c r="C381" s="83"/>
      <c r="D381" s="83"/>
      <c r="E381" s="113"/>
      <c r="F381" s="28"/>
      <c r="G381" s="28"/>
    </row>
    <row r="382" spans="1:7" s="29" customFormat="1" x14ac:dyDescent="0.25">
      <c r="A382" s="83"/>
      <c r="B382" s="83"/>
      <c r="C382" s="83"/>
      <c r="D382" s="83"/>
      <c r="E382" s="113"/>
      <c r="F382" s="28"/>
      <c r="G382" s="28"/>
    </row>
    <row r="383" spans="1:7" s="29" customFormat="1" x14ac:dyDescent="0.25">
      <c r="A383" s="83"/>
      <c r="B383" s="83"/>
      <c r="C383" s="83"/>
      <c r="D383" s="83"/>
      <c r="E383" s="113"/>
      <c r="F383" s="28"/>
      <c r="G383" s="28"/>
    </row>
    <row r="384" spans="1:7" s="29" customFormat="1" x14ac:dyDescent="0.25">
      <c r="A384" s="83"/>
      <c r="B384" s="83"/>
      <c r="C384" s="83"/>
      <c r="D384" s="83"/>
      <c r="E384" s="113"/>
      <c r="F384" s="28"/>
      <c r="G384" s="28"/>
    </row>
    <row r="385" spans="1:7" s="29" customFormat="1" x14ac:dyDescent="0.25">
      <c r="A385" s="83"/>
      <c r="B385" s="83"/>
      <c r="C385" s="83"/>
      <c r="D385" s="83"/>
      <c r="E385" s="113"/>
      <c r="F385" s="28"/>
      <c r="G385" s="28"/>
    </row>
    <row r="386" spans="1:7" s="29" customFormat="1" x14ac:dyDescent="0.25">
      <c r="A386" s="83"/>
      <c r="B386" s="83"/>
      <c r="C386" s="83"/>
      <c r="D386" s="83"/>
      <c r="E386" s="113"/>
      <c r="F386" s="28"/>
      <c r="G386" s="28"/>
    </row>
    <row r="387" spans="1:7" s="29" customFormat="1" x14ac:dyDescent="0.25">
      <c r="A387" s="83"/>
      <c r="B387" s="83"/>
      <c r="C387" s="83"/>
      <c r="D387" s="83"/>
      <c r="E387" s="113"/>
      <c r="F387" s="28"/>
      <c r="G387" s="28"/>
    </row>
    <row r="388" spans="1:7" s="29" customFormat="1" x14ac:dyDescent="0.25">
      <c r="A388" s="83"/>
      <c r="B388" s="83"/>
      <c r="C388" s="83"/>
      <c r="D388" s="83"/>
      <c r="E388" s="113"/>
      <c r="F388" s="28"/>
      <c r="G388" s="28"/>
    </row>
    <row r="389" spans="1:7" s="29" customFormat="1" x14ac:dyDescent="0.25">
      <c r="A389" s="83"/>
      <c r="B389" s="83"/>
      <c r="C389" s="83"/>
      <c r="D389" s="83"/>
      <c r="E389" s="113"/>
      <c r="F389" s="28"/>
      <c r="G389" s="28"/>
    </row>
    <row r="390" spans="1:7" s="29" customFormat="1" x14ac:dyDescent="0.25">
      <c r="A390" s="83"/>
      <c r="B390" s="83"/>
      <c r="C390" s="83"/>
      <c r="D390" s="83"/>
      <c r="E390" s="113"/>
      <c r="F390" s="28"/>
      <c r="G390" s="28"/>
    </row>
    <row r="391" spans="1:7" s="29" customFormat="1" x14ac:dyDescent="0.25">
      <c r="A391" s="83"/>
      <c r="B391" s="83"/>
      <c r="C391" s="83"/>
      <c r="D391" s="83"/>
      <c r="E391" s="113"/>
      <c r="F391" s="28"/>
      <c r="G391" s="28"/>
    </row>
    <row r="392" spans="1:7" s="29" customFormat="1" x14ac:dyDescent="0.25">
      <c r="A392" s="83"/>
      <c r="B392" s="83"/>
      <c r="C392" s="83"/>
      <c r="D392" s="83"/>
      <c r="E392" s="113"/>
      <c r="F392" s="28"/>
      <c r="G392" s="28"/>
    </row>
    <row r="393" spans="1:7" s="29" customFormat="1" x14ac:dyDescent="0.25">
      <c r="A393" s="83"/>
      <c r="B393" s="83"/>
      <c r="C393" s="83"/>
      <c r="D393" s="83"/>
      <c r="E393" s="113"/>
      <c r="F393" s="28"/>
      <c r="G393" s="28"/>
    </row>
    <row r="394" spans="1:7" s="29" customFormat="1" x14ac:dyDescent="0.25">
      <c r="A394" s="83"/>
      <c r="B394" s="83"/>
      <c r="C394" s="83"/>
      <c r="D394" s="83"/>
      <c r="E394" s="113"/>
      <c r="F394" s="28"/>
      <c r="G394" s="28"/>
    </row>
    <row r="395" spans="1:7" s="29" customFormat="1" x14ac:dyDescent="0.25">
      <c r="A395" s="83"/>
      <c r="B395" s="83"/>
      <c r="C395" s="83"/>
      <c r="D395" s="83"/>
      <c r="E395" s="113"/>
      <c r="F395" s="28"/>
      <c r="G395" s="28"/>
    </row>
    <row r="396" spans="1:7" s="29" customFormat="1" x14ac:dyDescent="0.25">
      <c r="A396" s="83"/>
      <c r="B396" s="83"/>
      <c r="C396" s="83"/>
      <c r="D396" s="83"/>
      <c r="E396" s="113"/>
      <c r="F396" s="28"/>
      <c r="G396" s="28"/>
    </row>
    <row r="397" spans="1:7" s="29" customFormat="1" x14ac:dyDescent="0.25">
      <c r="A397" s="83"/>
      <c r="B397" s="83"/>
      <c r="C397" s="83"/>
      <c r="D397" s="83"/>
      <c r="E397" s="113"/>
      <c r="F397" s="28"/>
      <c r="G397" s="28"/>
    </row>
    <row r="398" spans="1:7" s="29" customFormat="1" x14ac:dyDescent="0.25">
      <c r="A398" s="83"/>
      <c r="B398" s="83"/>
      <c r="C398" s="83"/>
      <c r="D398" s="83"/>
      <c r="E398" s="113"/>
      <c r="F398" s="28"/>
      <c r="G398" s="28"/>
    </row>
    <row r="399" spans="1:7" s="29" customFormat="1" x14ac:dyDescent="0.25">
      <c r="A399" s="83"/>
      <c r="B399" s="83"/>
      <c r="C399" s="83"/>
      <c r="D399" s="83"/>
      <c r="E399" s="113"/>
      <c r="F399" s="28"/>
      <c r="G399" s="28"/>
    </row>
    <row r="400" spans="1:7" s="29" customFormat="1" x14ac:dyDescent="0.25">
      <c r="A400" s="83"/>
      <c r="B400" s="83"/>
      <c r="C400" s="83"/>
      <c r="D400" s="83"/>
      <c r="E400" s="113"/>
      <c r="F400" s="28"/>
      <c r="G400" s="28"/>
    </row>
    <row r="401" spans="1:7" s="29" customFormat="1" x14ac:dyDescent="0.25">
      <c r="A401" s="83"/>
      <c r="B401" s="83"/>
      <c r="C401" s="83"/>
      <c r="D401" s="83"/>
      <c r="E401" s="113"/>
      <c r="F401" s="28"/>
      <c r="G401" s="28"/>
    </row>
    <row r="402" spans="1:7" s="29" customFormat="1" x14ac:dyDescent="0.25">
      <c r="A402" s="83"/>
      <c r="B402" s="83"/>
      <c r="C402" s="83"/>
      <c r="D402" s="83"/>
      <c r="E402" s="113"/>
      <c r="F402" s="28"/>
      <c r="G402" s="28"/>
    </row>
    <row r="403" spans="1:7" s="29" customFormat="1" x14ac:dyDescent="0.25">
      <c r="A403" s="83"/>
      <c r="B403" s="83"/>
      <c r="C403" s="83"/>
      <c r="D403" s="83"/>
      <c r="E403" s="113"/>
      <c r="F403" s="28"/>
      <c r="G403" s="28"/>
    </row>
    <row r="404" spans="1:7" s="29" customFormat="1" x14ac:dyDescent="0.25">
      <c r="A404" s="83"/>
      <c r="B404" s="83"/>
      <c r="C404" s="83"/>
      <c r="D404" s="83"/>
      <c r="E404" s="113"/>
      <c r="F404" s="28"/>
      <c r="G404" s="28"/>
    </row>
    <row r="405" spans="1:7" s="29" customFormat="1" x14ac:dyDescent="0.25">
      <c r="A405" s="83"/>
      <c r="B405" s="83"/>
      <c r="C405" s="83"/>
      <c r="D405" s="83"/>
      <c r="E405" s="113"/>
      <c r="F405" s="28"/>
      <c r="G405" s="28"/>
    </row>
    <row r="406" spans="1:7" s="29" customFormat="1" x14ac:dyDescent="0.25">
      <c r="A406" s="83"/>
      <c r="B406" s="83"/>
      <c r="C406" s="83"/>
      <c r="D406" s="83"/>
      <c r="E406" s="113"/>
      <c r="F406" s="28"/>
      <c r="G406" s="28"/>
    </row>
    <row r="407" spans="1:7" s="29" customFormat="1" x14ac:dyDescent="0.25">
      <c r="A407" s="83"/>
      <c r="B407" s="83"/>
      <c r="C407" s="83"/>
      <c r="D407" s="83"/>
      <c r="E407" s="113"/>
      <c r="F407" s="28"/>
      <c r="G407" s="28"/>
    </row>
    <row r="408" spans="1:7" s="29" customFormat="1" x14ac:dyDescent="0.25">
      <c r="A408" s="83"/>
      <c r="B408" s="83"/>
      <c r="C408" s="83"/>
      <c r="D408" s="83"/>
      <c r="E408" s="113"/>
      <c r="F408" s="28"/>
      <c r="G408" s="28"/>
    </row>
    <row r="409" spans="1:7" s="29" customFormat="1" x14ac:dyDescent="0.25">
      <c r="A409" s="83"/>
      <c r="B409" s="83"/>
      <c r="C409" s="83"/>
      <c r="D409" s="83"/>
      <c r="E409" s="113"/>
      <c r="F409" s="28"/>
      <c r="G409" s="28"/>
    </row>
    <row r="410" spans="1:7" s="29" customFormat="1" x14ac:dyDescent="0.25">
      <c r="A410" s="83"/>
      <c r="B410" s="83"/>
      <c r="C410" s="83"/>
      <c r="D410" s="83"/>
      <c r="E410" s="113"/>
      <c r="F410" s="28"/>
      <c r="G410" s="28"/>
    </row>
    <row r="411" spans="1:7" s="29" customFormat="1" x14ac:dyDescent="0.25">
      <c r="A411" s="83"/>
      <c r="B411" s="83"/>
      <c r="C411" s="83"/>
      <c r="D411" s="83"/>
      <c r="E411" s="113"/>
      <c r="F411" s="28"/>
      <c r="G411" s="28"/>
    </row>
    <row r="412" spans="1:7" s="29" customFormat="1" x14ac:dyDescent="0.25">
      <c r="A412" s="83"/>
      <c r="B412" s="83"/>
      <c r="C412" s="83"/>
      <c r="D412" s="83"/>
      <c r="E412" s="113"/>
      <c r="F412" s="28"/>
      <c r="G412" s="28"/>
    </row>
    <row r="413" spans="1:7" s="29" customFormat="1" x14ac:dyDescent="0.25">
      <c r="A413" s="83"/>
      <c r="B413" s="83"/>
      <c r="C413" s="83"/>
      <c r="D413" s="83"/>
      <c r="E413" s="113"/>
      <c r="F413" s="28"/>
      <c r="G413" s="28"/>
    </row>
    <row r="414" spans="1:7" s="29" customFormat="1" x14ac:dyDescent="0.25">
      <c r="A414" s="83"/>
      <c r="B414" s="83"/>
      <c r="C414" s="83"/>
      <c r="D414" s="83"/>
      <c r="E414" s="113"/>
      <c r="F414" s="28"/>
      <c r="G414" s="28"/>
    </row>
    <row r="415" spans="1:7" s="29" customFormat="1" x14ac:dyDescent="0.25">
      <c r="A415" s="83"/>
      <c r="B415" s="83"/>
      <c r="C415" s="83"/>
      <c r="D415" s="83"/>
      <c r="E415" s="113"/>
      <c r="F415" s="28"/>
      <c r="G415" s="28"/>
    </row>
    <row r="416" spans="1:7" s="29" customFormat="1" x14ac:dyDescent="0.25">
      <c r="A416" s="83"/>
      <c r="B416" s="83"/>
      <c r="C416" s="83"/>
      <c r="D416" s="83"/>
      <c r="E416" s="113"/>
      <c r="F416" s="28"/>
      <c r="G416" s="28"/>
    </row>
    <row r="417" spans="1:7" s="29" customFormat="1" x14ac:dyDescent="0.25">
      <c r="A417" s="83"/>
      <c r="B417" s="83"/>
      <c r="C417" s="83"/>
      <c r="D417" s="83"/>
      <c r="E417" s="113"/>
      <c r="F417" s="28"/>
      <c r="G417" s="28"/>
    </row>
    <row r="418" spans="1:7" s="29" customFormat="1" x14ac:dyDescent="0.25">
      <c r="A418" s="83"/>
      <c r="B418" s="83"/>
      <c r="C418" s="83"/>
      <c r="D418" s="83"/>
      <c r="E418" s="113"/>
      <c r="F418" s="28"/>
      <c r="G418" s="28"/>
    </row>
    <row r="419" spans="1:7" s="29" customFormat="1" x14ac:dyDescent="0.25">
      <c r="A419" s="83"/>
      <c r="B419" s="83"/>
      <c r="C419" s="83"/>
      <c r="D419" s="83"/>
      <c r="E419" s="113"/>
      <c r="F419" s="28"/>
      <c r="G419" s="28"/>
    </row>
    <row r="420" spans="1:7" s="29" customFormat="1" x14ac:dyDescent="0.25">
      <c r="A420" s="83"/>
      <c r="B420" s="83"/>
      <c r="C420" s="83"/>
      <c r="D420" s="83"/>
      <c r="E420" s="113"/>
      <c r="F420" s="28"/>
      <c r="G420" s="28"/>
    </row>
    <row r="421" spans="1:7" s="29" customFormat="1" x14ac:dyDescent="0.25">
      <c r="A421" s="83"/>
      <c r="B421" s="83"/>
      <c r="C421" s="83"/>
      <c r="D421" s="83"/>
      <c r="E421" s="113"/>
      <c r="F421" s="28"/>
      <c r="G421" s="28"/>
    </row>
    <row r="422" spans="1:7" s="29" customFormat="1" x14ac:dyDescent="0.25">
      <c r="A422" s="83"/>
      <c r="B422" s="83"/>
      <c r="C422" s="83"/>
      <c r="D422" s="83"/>
      <c r="E422" s="113"/>
      <c r="F422" s="28"/>
      <c r="G422" s="28"/>
    </row>
    <row r="423" spans="1:7" s="29" customFormat="1" x14ac:dyDescent="0.25">
      <c r="A423" s="83"/>
      <c r="B423" s="83"/>
      <c r="C423" s="83"/>
      <c r="D423" s="83"/>
      <c r="E423" s="113"/>
      <c r="F423" s="28"/>
      <c r="G423" s="28"/>
    </row>
    <row r="424" spans="1:7" s="29" customFormat="1" x14ac:dyDescent="0.25">
      <c r="A424" s="83"/>
      <c r="B424" s="83"/>
      <c r="C424" s="83"/>
      <c r="D424" s="83"/>
      <c r="E424" s="113"/>
      <c r="F424" s="28"/>
      <c r="G424" s="28"/>
    </row>
    <row r="425" spans="1:7" s="29" customFormat="1" x14ac:dyDescent="0.25">
      <c r="A425" s="83"/>
      <c r="B425" s="83"/>
      <c r="C425" s="83"/>
      <c r="D425" s="83"/>
      <c r="E425" s="113"/>
      <c r="F425" s="28"/>
      <c r="G425" s="28"/>
    </row>
    <row r="426" spans="1:7" s="29" customFormat="1" x14ac:dyDescent="0.25">
      <c r="A426" s="83"/>
      <c r="B426" s="83"/>
      <c r="C426" s="83"/>
      <c r="D426" s="83"/>
      <c r="E426" s="113"/>
      <c r="F426" s="28"/>
      <c r="G426" s="28"/>
    </row>
    <row r="427" spans="1:7" s="29" customFormat="1" x14ac:dyDescent="0.25">
      <c r="A427" s="83"/>
      <c r="B427" s="83"/>
      <c r="C427" s="83"/>
      <c r="D427" s="83"/>
      <c r="E427" s="113"/>
      <c r="F427" s="28"/>
      <c r="G427" s="28"/>
    </row>
    <row r="428" spans="1:7" s="29" customFormat="1" x14ac:dyDescent="0.25">
      <c r="A428" s="83"/>
      <c r="B428" s="83"/>
      <c r="C428" s="83"/>
      <c r="D428" s="83"/>
      <c r="E428" s="113"/>
      <c r="F428" s="28"/>
      <c r="G428" s="28"/>
    </row>
    <row r="429" spans="1:7" s="29" customFormat="1" x14ac:dyDescent="0.25">
      <c r="A429" s="83"/>
      <c r="B429" s="83"/>
      <c r="C429" s="83"/>
      <c r="D429" s="83"/>
      <c r="E429" s="113"/>
      <c r="F429" s="28"/>
      <c r="G429" s="28"/>
    </row>
    <row r="430" spans="1:7" s="29" customFormat="1" x14ac:dyDescent="0.25">
      <c r="A430" s="83"/>
      <c r="B430" s="83"/>
      <c r="C430" s="83"/>
      <c r="D430" s="83"/>
      <c r="E430" s="113"/>
      <c r="F430" s="28"/>
      <c r="G430" s="28"/>
    </row>
    <row r="431" spans="1:7" s="29" customFormat="1" x14ac:dyDescent="0.25">
      <c r="A431" s="83"/>
      <c r="B431" s="83"/>
      <c r="C431" s="83"/>
      <c r="D431" s="83"/>
      <c r="E431" s="113"/>
      <c r="F431" s="28"/>
      <c r="G431" s="28"/>
    </row>
    <row r="432" spans="1:7" s="29" customFormat="1" x14ac:dyDescent="0.25">
      <c r="A432" s="83"/>
      <c r="B432" s="83"/>
      <c r="C432" s="83"/>
      <c r="D432" s="83"/>
      <c r="E432" s="113"/>
      <c r="F432" s="28"/>
      <c r="G432" s="28"/>
    </row>
    <row r="433" spans="1:7" s="29" customFormat="1" x14ac:dyDescent="0.25">
      <c r="A433" s="83"/>
      <c r="B433" s="83"/>
      <c r="C433" s="83"/>
      <c r="D433" s="83"/>
      <c r="E433" s="113"/>
      <c r="F433" s="28"/>
      <c r="G433" s="28"/>
    </row>
    <row r="434" spans="1:7" s="29" customFormat="1" x14ac:dyDescent="0.25">
      <c r="A434" s="83"/>
      <c r="B434" s="83"/>
      <c r="C434" s="83"/>
      <c r="D434" s="83"/>
      <c r="E434" s="113"/>
      <c r="F434" s="28"/>
      <c r="G434" s="28"/>
    </row>
    <row r="435" spans="1:7" s="29" customFormat="1" x14ac:dyDescent="0.25">
      <c r="A435" s="83"/>
      <c r="B435" s="83"/>
      <c r="C435" s="83"/>
      <c r="D435" s="83"/>
      <c r="E435" s="113"/>
      <c r="F435" s="28"/>
      <c r="G435" s="28"/>
    </row>
    <row r="436" spans="1:7" s="29" customFormat="1" x14ac:dyDescent="0.25">
      <c r="A436" s="83"/>
      <c r="B436" s="83"/>
      <c r="C436" s="83"/>
      <c r="D436" s="83"/>
      <c r="E436" s="113"/>
      <c r="F436" s="28"/>
      <c r="G436" s="28"/>
    </row>
    <row r="437" spans="1:7" s="29" customFormat="1" x14ac:dyDescent="0.25">
      <c r="A437" s="83"/>
      <c r="B437" s="83"/>
      <c r="C437" s="83"/>
      <c r="D437" s="83"/>
      <c r="E437" s="113"/>
      <c r="F437" s="28"/>
      <c r="G437" s="28"/>
    </row>
    <row r="438" spans="1:7" s="29" customFormat="1" x14ac:dyDescent="0.25">
      <c r="A438" s="83"/>
      <c r="B438" s="83"/>
      <c r="C438" s="83"/>
      <c r="D438" s="83"/>
      <c r="E438" s="113"/>
      <c r="F438" s="28"/>
      <c r="G438" s="28"/>
    </row>
    <row r="439" spans="1:7" s="29" customFormat="1" x14ac:dyDescent="0.25">
      <c r="A439" s="83"/>
      <c r="B439" s="83"/>
      <c r="C439" s="83"/>
      <c r="D439" s="83"/>
      <c r="E439" s="113"/>
      <c r="F439" s="28"/>
      <c r="G439" s="28"/>
    </row>
  </sheetData>
  <mergeCells count="3">
    <mergeCell ref="A200:E200"/>
    <mergeCell ref="A1:J1"/>
    <mergeCell ref="A2:J2"/>
  </mergeCells>
  <phoneticPr fontId="0" type="noConversion"/>
  <printOptions horizontalCentered="1"/>
  <pageMargins left="0.19685039370078741" right="0.19685039370078741" top="0.43307086614173229" bottom="0.43307086614173229" header="0.31496062992125984" footer="0.19685039370078741"/>
  <pageSetup paperSize="9" scale="85" firstPageNumber="2" orientation="landscape" useFirstPageNumber="1" r:id="rId1"/>
  <headerFooter alignWithMargins="0">
    <oddFooter>&amp;R&amp;P</oddFooter>
  </headerFooter>
  <rowBreaks count="2" manualBreakCount="2">
    <brk id="134" max="10" man="1"/>
    <brk id="19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6"/>
  <sheetViews>
    <sheetView topLeftCell="A10" zoomScaleNormal="100" workbookViewId="0">
      <selection activeCell="M22" sqref="M22"/>
    </sheetView>
  </sheetViews>
  <sheetFormatPr defaultColWidth="11.42578125" defaultRowHeight="15" x14ac:dyDescent="0.2"/>
  <cols>
    <col min="1" max="1" width="4.28515625" style="130" customWidth="1"/>
    <col min="2" max="2" width="4.7109375" style="130" customWidth="1"/>
    <col min="3" max="3" width="7.140625" style="130" customWidth="1"/>
    <col min="4" max="4" width="5.5703125" style="159" hidden="1" customWidth="1"/>
    <col min="5" max="5" width="43.7109375" style="98" customWidth="1"/>
    <col min="6" max="6" width="14.28515625" style="99" bestFit="1" customWidth="1"/>
    <col min="7" max="7" width="14.85546875" style="99" customWidth="1"/>
    <col min="8" max="8" width="13.85546875" style="98" customWidth="1"/>
    <col min="9" max="10" width="14.42578125" style="98" customWidth="1"/>
    <col min="11" max="16384" width="11.42578125" style="98"/>
  </cols>
  <sheetData>
    <row r="1" spans="1:10" s="29" customFormat="1" ht="32.450000000000003" customHeight="1" x14ac:dyDescent="0.25">
      <c r="A1" s="266" t="s">
        <v>77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s="29" customFormat="1" ht="42.75" customHeight="1" x14ac:dyDescent="0.25">
      <c r="A2" s="35" t="s">
        <v>264</v>
      </c>
      <c r="B2" s="35" t="s">
        <v>265</v>
      </c>
      <c r="C2" s="35" t="s">
        <v>293</v>
      </c>
      <c r="D2" s="35" t="s">
        <v>266</v>
      </c>
      <c r="E2" s="30" t="s">
        <v>263</v>
      </c>
      <c r="F2" s="168" t="s">
        <v>294</v>
      </c>
      <c r="G2" s="168" t="s">
        <v>295</v>
      </c>
      <c r="H2" s="169" t="s">
        <v>296</v>
      </c>
      <c r="I2" s="169" t="s">
        <v>297</v>
      </c>
      <c r="J2" s="169" t="s">
        <v>298</v>
      </c>
    </row>
    <row r="3" spans="1:10" s="29" customFormat="1" ht="10.5" customHeight="1" x14ac:dyDescent="0.25">
      <c r="A3" s="101">
        <v>1</v>
      </c>
      <c r="B3" s="101">
        <v>2</v>
      </c>
      <c r="C3" s="101">
        <v>3</v>
      </c>
      <c r="D3" s="101"/>
      <c r="E3" s="100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</row>
    <row r="4" spans="1:10" s="29" customFormat="1" ht="24" customHeight="1" x14ac:dyDescent="0.25">
      <c r="A4" s="82">
        <v>3</v>
      </c>
      <c r="B4" s="117"/>
      <c r="C4" s="117"/>
      <c r="D4" s="84"/>
      <c r="E4" s="118" t="s">
        <v>40</v>
      </c>
      <c r="F4" s="96">
        <f>F5+F16+F46+F51+F57+F61+F66</f>
        <v>1146471996.8900001</v>
      </c>
      <c r="G4" s="96">
        <f>G5+G16+G46+G51+G57+G61+G66</f>
        <v>1633130000</v>
      </c>
      <c r="H4" s="96">
        <f>H5+H16+H46+H51+H57+H61+H66</f>
        <v>1575863600</v>
      </c>
      <c r="I4" s="96">
        <f>I5+I16+I46+I51+I57+I61+I66</f>
        <v>1520385250</v>
      </c>
      <c r="J4" s="96">
        <f>J5+J16+J46+J51+J57+J61+J66</f>
        <v>1503548250</v>
      </c>
    </row>
    <row r="5" spans="1:10" s="29" customFormat="1" ht="12" customHeight="1" x14ac:dyDescent="0.25">
      <c r="A5" s="119"/>
      <c r="B5" s="120">
        <v>31</v>
      </c>
      <c r="C5" s="120"/>
      <c r="D5" s="121"/>
      <c r="E5" s="122" t="s">
        <v>41</v>
      </c>
      <c r="F5" s="96">
        <f t="shared" ref="F5:G5" si="0">F6+F10+F12</f>
        <v>37831817.060000002</v>
      </c>
      <c r="G5" s="96">
        <f t="shared" si="0"/>
        <v>49795000</v>
      </c>
      <c r="H5" s="96">
        <f t="shared" ref="H5:J5" si="1">H6+H10+H12</f>
        <v>49795000</v>
      </c>
      <c r="I5" s="96">
        <f t="shared" si="1"/>
        <v>49655000</v>
      </c>
      <c r="J5" s="96">
        <f t="shared" si="1"/>
        <v>49655000</v>
      </c>
    </row>
    <row r="6" spans="1:10" s="48" customFormat="1" x14ac:dyDescent="0.25">
      <c r="A6" s="123"/>
      <c r="B6" s="123"/>
      <c r="C6" s="123">
        <v>311</v>
      </c>
      <c r="D6" s="124"/>
      <c r="E6" s="125" t="s">
        <v>124</v>
      </c>
      <c r="F6" s="126">
        <f>SUM(F7:F9)</f>
        <v>31101791.810000002</v>
      </c>
      <c r="G6" s="126">
        <f>SUM(G7:G9)</f>
        <v>40875000</v>
      </c>
      <c r="H6" s="126">
        <f t="shared" ref="H6:J6" si="2">SUM(H7:H9)</f>
        <v>40875000</v>
      </c>
      <c r="I6" s="62">
        <f t="shared" si="2"/>
        <v>40735000</v>
      </c>
      <c r="J6" s="62">
        <f t="shared" si="2"/>
        <v>40735000</v>
      </c>
    </row>
    <row r="7" spans="1:10" s="58" customFormat="1" hidden="1" x14ac:dyDescent="0.25">
      <c r="A7" s="127"/>
      <c r="B7" s="127"/>
      <c r="C7" s="127"/>
      <c r="D7" s="128">
        <v>3111</v>
      </c>
      <c r="E7" s="129" t="s">
        <v>42</v>
      </c>
      <c r="F7" s="61">
        <v>31001712.780000001</v>
      </c>
      <c r="G7" s="61">
        <v>40000000</v>
      </c>
      <c r="H7" s="61">
        <v>40000000</v>
      </c>
      <c r="I7" s="62">
        <v>40000000</v>
      </c>
      <c r="J7" s="62">
        <v>40000000</v>
      </c>
    </row>
    <row r="8" spans="1:10" s="58" customFormat="1" hidden="1" x14ac:dyDescent="0.25">
      <c r="A8" s="127"/>
      <c r="B8" s="127"/>
      <c r="C8" s="127"/>
      <c r="D8" s="128">
        <v>3112</v>
      </c>
      <c r="E8" s="129" t="s">
        <v>219</v>
      </c>
      <c r="F8" s="61">
        <v>18831.11</v>
      </c>
      <c r="G8" s="61">
        <v>235000</v>
      </c>
      <c r="H8" s="61">
        <v>235000</v>
      </c>
      <c r="I8" s="62">
        <v>235000</v>
      </c>
      <c r="J8" s="62">
        <v>235000</v>
      </c>
    </row>
    <row r="9" spans="1:10" s="58" customFormat="1" hidden="1" x14ac:dyDescent="0.25">
      <c r="A9" s="127"/>
      <c r="B9" s="127"/>
      <c r="C9" s="127"/>
      <c r="D9" s="128">
        <v>3113</v>
      </c>
      <c r="E9" s="129" t="s">
        <v>43</v>
      </c>
      <c r="F9" s="61">
        <v>81247.92</v>
      </c>
      <c r="G9" s="61">
        <v>640000</v>
      </c>
      <c r="H9" s="61">
        <v>640000</v>
      </c>
      <c r="I9" s="62">
        <v>500000</v>
      </c>
      <c r="J9" s="62">
        <v>500000</v>
      </c>
    </row>
    <row r="10" spans="1:10" s="48" customFormat="1" x14ac:dyDescent="0.25">
      <c r="A10" s="123"/>
      <c r="B10" s="123"/>
      <c r="C10" s="123">
        <v>312</v>
      </c>
      <c r="D10" s="124"/>
      <c r="E10" s="125" t="s">
        <v>44</v>
      </c>
      <c r="F10" s="61">
        <f t="shared" ref="F10:J10" si="3">F11</f>
        <v>1498994.78</v>
      </c>
      <c r="G10" s="61">
        <f t="shared" si="3"/>
        <v>2000000</v>
      </c>
      <c r="H10" s="61">
        <f t="shared" si="3"/>
        <v>2000000</v>
      </c>
      <c r="I10" s="62">
        <f t="shared" si="3"/>
        <v>2000000</v>
      </c>
      <c r="J10" s="62">
        <f t="shared" si="3"/>
        <v>2000000</v>
      </c>
    </row>
    <row r="11" spans="1:10" s="58" customFormat="1" hidden="1" x14ac:dyDescent="0.25">
      <c r="A11" s="127"/>
      <c r="B11" s="127"/>
      <c r="C11" s="127"/>
      <c r="D11" s="128">
        <v>3121</v>
      </c>
      <c r="E11" s="129" t="s">
        <v>44</v>
      </c>
      <c r="F11" s="61">
        <v>1498994.78</v>
      </c>
      <c r="G11" s="61">
        <v>2000000</v>
      </c>
      <c r="H11" s="61">
        <v>2000000</v>
      </c>
      <c r="I11" s="62">
        <v>2000000</v>
      </c>
      <c r="J11" s="62">
        <v>2000000</v>
      </c>
    </row>
    <row r="12" spans="1:10" s="48" customFormat="1" x14ac:dyDescent="0.25">
      <c r="A12" s="123"/>
      <c r="B12" s="123"/>
      <c r="C12" s="123">
        <v>313</v>
      </c>
      <c r="D12" s="124"/>
      <c r="E12" s="125" t="s">
        <v>45</v>
      </c>
      <c r="F12" s="61">
        <f>F13+F14+F15</f>
        <v>5231030.47</v>
      </c>
      <c r="G12" s="61">
        <f t="shared" ref="G12:H12" si="4">G13+G14+G15</f>
        <v>6920000</v>
      </c>
      <c r="H12" s="61">
        <f t="shared" si="4"/>
        <v>6920000</v>
      </c>
      <c r="I12" s="62">
        <f>I13+I14+I15</f>
        <v>6920000</v>
      </c>
      <c r="J12" s="62">
        <f>J13+J14+J15</f>
        <v>6920000</v>
      </c>
    </row>
    <row r="13" spans="1:10" s="48" customFormat="1" hidden="1" x14ac:dyDescent="0.25">
      <c r="A13" s="123"/>
      <c r="B13" s="123"/>
      <c r="C13" s="123"/>
      <c r="D13" s="124">
        <v>3131</v>
      </c>
      <c r="E13" s="125" t="s">
        <v>282</v>
      </c>
      <c r="F13" s="61">
        <v>4949.04</v>
      </c>
      <c r="G13" s="61">
        <v>0</v>
      </c>
      <c r="H13" s="61">
        <v>0</v>
      </c>
      <c r="I13" s="61">
        <v>0</v>
      </c>
      <c r="J13" s="61">
        <v>0</v>
      </c>
    </row>
    <row r="14" spans="1:10" s="58" customFormat="1" hidden="1" x14ac:dyDescent="0.25">
      <c r="A14" s="127"/>
      <c r="B14" s="127"/>
      <c r="C14" s="127"/>
      <c r="D14" s="128">
        <v>3132</v>
      </c>
      <c r="E14" s="129" t="s">
        <v>125</v>
      </c>
      <c r="F14" s="28">
        <v>4666632.05</v>
      </c>
      <c r="G14" s="28">
        <v>6200000</v>
      </c>
      <c r="H14" s="28">
        <v>6200000</v>
      </c>
      <c r="I14" s="28">
        <v>6200000</v>
      </c>
      <c r="J14" s="28">
        <v>6200000</v>
      </c>
    </row>
    <row r="15" spans="1:10" s="58" customFormat="1" hidden="1" x14ac:dyDescent="0.25">
      <c r="A15" s="127"/>
      <c r="B15" s="127"/>
      <c r="C15" s="127"/>
      <c r="D15" s="128">
        <v>3133</v>
      </c>
      <c r="E15" s="129" t="s">
        <v>126</v>
      </c>
      <c r="F15" s="28">
        <v>559449.38</v>
      </c>
      <c r="G15" s="28">
        <v>720000</v>
      </c>
      <c r="H15" s="28">
        <v>720000</v>
      </c>
      <c r="I15" s="28">
        <v>720000</v>
      </c>
      <c r="J15" s="28">
        <v>720000</v>
      </c>
    </row>
    <row r="16" spans="1:10" s="29" customFormat="1" ht="12.75" customHeight="1" x14ac:dyDescent="0.25">
      <c r="A16" s="119"/>
      <c r="B16" s="119">
        <v>32</v>
      </c>
      <c r="C16" s="130"/>
      <c r="D16" s="131"/>
      <c r="E16" s="132" t="s">
        <v>4</v>
      </c>
      <c r="F16" s="133">
        <f>F17+F22+F28+F38</f>
        <v>728629176.46000004</v>
      </c>
      <c r="G16" s="133">
        <f>G17+G22+G28+G38</f>
        <v>740805000</v>
      </c>
      <c r="H16" s="133">
        <f>H17+H22+H28+H38</f>
        <v>636954600</v>
      </c>
      <c r="I16" s="133">
        <f>I17+I22+I28+I38</f>
        <v>618025450</v>
      </c>
      <c r="J16" s="133">
        <f>J17+J22+J28+J38</f>
        <v>634141950</v>
      </c>
    </row>
    <row r="17" spans="1:10" s="48" customFormat="1" x14ac:dyDescent="0.25">
      <c r="A17" s="123"/>
      <c r="B17" s="123"/>
      <c r="C17" s="123">
        <v>321</v>
      </c>
      <c r="D17" s="124"/>
      <c r="E17" s="134" t="s">
        <v>8</v>
      </c>
      <c r="F17" s="61">
        <f t="shared" ref="F17:G17" si="5">F18+F19+F20+F21</f>
        <v>2961354.36</v>
      </c>
      <c r="G17" s="61">
        <f t="shared" si="5"/>
        <v>3810000</v>
      </c>
      <c r="H17" s="61">
        <f t="shared" ref="H17:J17" si="6">H18+H19+H20+H21</f>
        <v>5677500</v>
      </c>
      <c r="I17" s="62">
        <f t="shared" si="6"/>
        <v>5450000</v>
      </c>
      <c r="J17" s="62">
        <f t="shared" si="6"/>
        <v>4450000</v>
      </c>
    </row>
    <row r="18" spans="1:10" s="58" customFormat="1" hidden="1" x14ac:dyDescent="0.25">
      <c r="A18" s="127"/>
      <c r="B18" s="127"/>
      <c r="C18" s="127"/>
      <c r="D18" s="128">
        <v>3211</v>
      </c>
      <c r="E18" s="135" t="s">
        <v>46</v>
      </c>
      <c r="F18" s="61">
        <v>1200940.8</v>
      </c>
      <c r="G18" s="61">
        <v>1500000</v>
      </c>
      <c r="H18" s="61">
        <v>2750000</v>
      </c>
      <c r="I18" s="62">
        <v>2750000</v>
      </c>
      <c r="J18" s="62">
        <v>2000000</v>
      </c>
    </row>
    <row r="19" spans="1:10" s="58" customFormat="1" ht="13.5" hidden="1" customHeight="1" x14ac:dyDescent="0.25">
      <c r="A19" s="127"/>
      <c r="B19" s="127"/>
      <c r="C19" s="127"/>
      <c r="D19" s="128">
        <v>3212</v>
      </c>
      <c r="E19" s="135" t="s">
        <v>47</v>
      </c>
      <c r="F19" s="61">
        <v>1324873.33</v>
      </c>
      <c r="G19" s="61">
        <v>1500000</v>
      </c>
      <c r="H19" s="61">
        <v>1500000</v>
      </c>
      <c r="I19" s="62">
        <v>1500000</v>
      </c>
      <c r="J19" s="62">
        <v>1500000</v>
      </c>
    </row>
    <row r="20" spans="1:10" s="58" customFormat="1" hidden="1" x14ac:dyDescent="0.25">
      <c r="A20" s="127"/>
      <c r="B20" s="127"/>
      <c r="C20" s="127"/>
      <c r="D20" s="136" t="s">
        <v>6</v>
      </c>
      <c r="E20" s="135" t="s">
        <v>7</v>
      </c>
      <c r="F20" s="61">
        <v>435540.23</v>
      </c>
      <c r="G20" s="61">
        <v>800000</v>
      </c>
      <c r="H20" s="61">
        <v>1427500</v>
      </c>
      <c r="I20" s="62">
        <v>1200000</v>
      </c>
      <c r="J20" s="62">
        <v>950000</v>
      </c>
    </row>
    <row r="21" spans="1:10" s="58" customFormat="1" hidden="1" x14ac:dyDescent="0.25">
      <c r="A21" s="127"/>
      <c r="B21" s="127"/>
      <c r="C21" s="127"/>
      <c r="D21" s="136">
        <v>3214</v>
      </c>
      <c r="E21" s="135" t="s">
        <v>127</v>
      </c>
      <c r="F21" s="61">
        <v>0</v>
      </c>
      <c r="G21" s="61">
        <v>10000</v>
      </c>
      <c r="H21" s="61">
        <v>0</v>
      </c>
      <c r="I21" s="62">
        <v>0</v>
      </c>
      <c r="J21" s="62">
        <v>0</v>
      </c>
    </row>
    <row r="22" spans="1:10" s="48" customFormat="1" x14ac:dyDescent="0.25">
      <c r="A22" s="123"/>
      <c r="B22" s="123"/>
      <c r="C22" s="123">
        <v>322</v>
      </c>
      <c r="D22" s="137"/>
      <c r="E22" s="138" t="s">
        <v>48</v>
      </c>
      <c r="F22" s="61">
        <f t="shared" ref="F22:G22" si="7">SUM(F23:F27)</f>
        <v>2326703.7000000002</v>
      </c>
      <c r="G22" s="61">
        <f t="shared" si="7"/>
        <v>1765000</v>
      </c>
      <c r="H22" s="61">
        <f t="shared" ref="H22:J22" si="8">SUM(H23:H27)</f>
        <v>1712000</v>
      </c>
      <c r="I22" s="62">
        <f t="shared" si="8"/>
        <v>1652000</v>
      </c>
      <c r="J22" s="62">
        <f t="shared" si="8"/>
        <v>1612000</v>
      </c>
    </row>
    <row r="23" spans="1:10" s="58" customFormat="1" hidden="1" x14ac:dyDescent="0.25">
      <c r="A23" s="127"/>
      <c r="B23" s="127"/>
      <c r="C23" s="127"/>
      <c r="D23" s="136">
        <v>3221</v>
      </c>
      <c r="E23" s="129" t="s">
        <v>49</v>
      </c>
      <c r="F23" s="61">
        <v>943714.7</v>
      </c>
      <c r="G23" s="61">
        <v>1000000</v>
      </c>
      <c r="H23" s="61">
        <v>1045000</v>
      </c>
      <c r="I23" s="62">
        <v>1045000</v>
      </c>
      <c r="J23" s="62">
        <v>1045000</v>
      </c>
    </row>
    <row r="24" spans="1:10" s="58" customFormat="1" hidden="1" x14ac:dyDescent="0.25">
      <c r="A24" s="127"/>
      <c r="B24" s="127"/>
      <c r="C24" s="127"/>
      <c r="D24" s="136">
        <v>3223</v>
      </c>
      <c r="E24" s="129" t="s">
        <v>50</v>
      </c>
      <c r="F24" s="61">
        <v>1199155.67</v>
      </c>
      <c r="G24" s="61">
        <v>600000</v>
      </c>
      <c r="H24" s="61">
        <v>434500</v>
      </c>
      <c r="I24" s="62">
        <v>434500</v>
      </c>
      <c r="J24" s="62">
        <v>434500</v>
      </c>
    </row>
    <row r="25" spans="1:10" s="58" customFormat="1" hidden="1" x14ac:dyDescent="0.25">
      <c r="A25" s="127"/>
      <c r="B25" s="127"/>
      <c r="C25" s="127"/>
      <c r="D25" s="136">
        <v>3224</v>
      </c>
      <c r="E25" s="139" t="s">
        <v>9</v>
      </c>
      <c r="F25" s="61">
        <v>72101.320000000007</v>
      </c>
      <c r="G25" s="61">
        <v>15000</v>
      </c>
      <c r="H25" s="61">
        <v>5000</v>
      </c>
      <c r="I25" s="62">
        <v>5000</v>
      </c>
      <c r="J25" s="62">
        <v>5000</v>
      </c>
    </row>
    <row r="26" spans="1:10" s="58" customFormat="1" hidden="1" x14ac:dyDescent="0.25">
      <c r="A26" s="127"/>
      <c r="B26" s="127"/>
      <c r="C26" s="127"/>
      <c r="D26" s="136" t="s">
        <v>10</v>
      </c>
      <c r="E26" s="139" t="s">
        <v>11</v>
      </c>
      <c r="F26" s="61">
        <v>52370.35</v>
      </c>
      <c r="G26" s="61">
        <v>80000</v>
      </c>
      <c r="H26" s="61">
        <v>97500</v>
      </c>
      <c r="I26" s="62">
        <v>97500</v>
      </c>
      <c r="J26" s="62">
        <v>97500</v>
      </c>
    </row>
    <row r="27" spans="1:10" s="58" customFormat="1" hidden="1" x14ac:dyDescent="0.25">
      <c r="A27" s="127"/>
      <c r="B27" s="127"/>
      <c r="C27" s="127"/>
      <c r="D27" s="136">
        <v>3227</v>
      </c>
      <c r="E27" s="129" t="s">
        <v>128</v>
      </c>
      <c r="F27" s="61">
        <v>59361.66</v>
      </c>
      <c r="G27" s="61">
        <v>70000</v>
      </c>
      <c r="H27" s="61">
        <v>130000</v>
      </c>
      <c r="I27" s="62">
        <v>70000</v>
      </c>
      <c r="J27" s="62">
        <v>30000</v>
      </c>
    </row>
    <row r="28" spans="1:10" s="48" customFormat="1" x14ac:dyDescent="0.25">
      <c r="A28" s="123"/>
      <c r="B28" s="123"/>
      <c r="C28" s="123">
        <v>323</v>
      </c>
      <c r="D28" s="140"/>
      <c r="E28" s="138" t="s">
        <v>12</v>
      </c>
      <c r="F28" s="61">
        <f t="shared" ref="F28:G28" si="9">SUM(F29:F37)</f>
        <v>29924884.760000002</v>
      </c>
      <c r="G28" s="61">
        <f t="shared" si="9"/>
        <v>45712000</v>
      </c>
      <c r="H28" s="61">
        <f t="shared" ref="H28:J28" si="10">SUM(H29:H37)</f>
        <v>46902100</v>
      </c>
      <c r="I28" s="62">
        <f t="shared" si="10"/>
        <v>61193450</v>
      </c>
      <c r="J28" s="62">
        <f t="shared" si="10"/>
        <v>62349950</v>
      </c>
    </row>
    <row r="29" spans="1:10" s="58" customFormat="1" hidden="1" x14ac:dyDescent="0.25">
      <c r="A29" s="127"/>
      <c r="B29" s="127"/>
      <c r="C29" s="127"/>
      <c r="D29" s="128">
        <v>3231</v>
      </c>
      <c r="E29" s="129" t="s">
        <v>51</v>
      </c>
      <c r="F29" s="61">
        <v>1092137.26</v>
      </c>
      <c r="G29" s="61">
        <v>1300000</v>
      </c>
      <c r="H29" s="61">
        <v>1771500</v>
      </c>
      <c r="I29" s="62">
        <v>1771500</v>
      </c>
      <c r="J29" s="62">
        <v>1771500</v>
      </c>
    </row>
    <row r="30" spans="1:10" s="58" customFormat="1" hidden="1" x14ac:dyDescent="0.25">
      <c r="A30" s="127"/>
      <c r="B30" s="127"/>
      <c r="C30" s="127"/>
      <c r="D30" s="128">
        <v>3232</v>
      </c>
      <c r="E30" s="139" t="s">
        <v>13</v>
      </c>
      <c r="F30" s="61">
        <v>1944223.27</v>
      </c>
      <c r="G30" s="61">
        <v>3300000</v>
      </c>
      <c r="H30" s="61">
        <v>2795000</v>
      </c>
      <c r="I30" s="62">
        <v>2795000</v>
      </c>
      <c r="J30" s="62">
        <v>2795000</v>
      </c>
    </row>
    <row r="31" spans="1:10" s="58" customFormat="1" hidden="1" x14ac:dyDescent="0.25">
      <c r="A31" s="127"/>
      <c r="B31" s="127"/>
      <c r="C31" s="127"/>
      <c r="D31" s="77">
        <v>3233</v>
      </c>
      <c r="E31" s="141" t="s">
        <v>52</v>
      </c>
      <c r="F31" s="61">
        <v>3546447.92</v>
      </c>
      <c r="G31" s="61">
        <v>13408000</v>
      </c>
      <c r="H31" s="61">
        <v>7550000</v>
      </c>
      <c r="I31" s="62">
        <v>8450000</v>
      </c>
      <c r="J31" s="62">
        <v>4750000</v>
      </c>
    </row>
    <row r="32" spans="1:10" s="58" customFormat="1" hidden="1" x14ac:dyDescent="0.25">
      <c r="A32" s="127"/>
      <c r="B32" s="127"/>
      <c r="C32" s="127"/>
      <c r="D32" s="128">
        <v>3234</v>
      </c>
      <c r="E32" s="135" t="s">
        <v>53</v>
      </c>
      <c r="F32" s="61">
        <v>1594947.61</v>
      </c>
      <c r="G32" s="61">
        <v>260000</v>
      </c>
      <c r="H32" s="61">
        <v>255600</v>
      </c>
      <c r="I32" s="62">
        <v>255600</v>
      </c>
      <c r="J32" s="62">
        <v>255600</v>
      </c>
    </row>
    <row r="33" spans="1:10" s="58" customFormat="1" hidden="1" x14ac:dyDescent="0.25">
      <c r="A33" s="127"/>
      <c r="B33" s="127"/>
      <c r="C33" s="127"/>
      <c r="D33" s="128">
        <v>3235</v>
      </c>
      <c r="E33" s="135" t="s">
        <v>54</v>
      </c>
      <c r="F33" s="61">
        <v>2569269.0099999998</v>
      </c>
      <c r="G33" s="61">
        <v>8460000</v>
      </c>
      <c r="H33" s="61">
        <v>9786500</v>
      </c>
      <c r="I33" s="62">
        <v>9342000</v>
      </c>
      <c r="J33" s="62">
        <v>8687500</v>
      </c>
    </row>
    <row r="34" spans="1:10" s="58" customFormat="1" hidden="1" x14ac:dyDescent="0.25">
      <c r="A34" s="127"/>
      <c r="B34" s="127"/>
      <c r="C34" s="127"/>
      <c r="D34" s="128">
        <v>3236</v>
      </c>
      <c r="E34" s="135" t="s">
        <v>55</v>
      </c>
      <c r="F34" s="61">
        <v>7745</v>
      </c>
      <c r="G34" s="61">
        <v>500000</v>
      </c>
      <c r="H34" s="61">
        <v>650000</v>
      </c>
      <c r="I34" s="62">
        <v>650000</v>
      </c>
      <c r="J34" s="62">
        <v>650000</v>
      </c>
    </row>
    <row r="35" spans="1:10" s="58" customFormat="1" hidden="1" x14ac:dyDescent="0.25">
      <c r="A35" s="127"/>
      <c r="B35" s="127"/>
      <c r="C35" s="127"/>
      <c r="D35" s="128">
        <v>3237</v>
      </c>
      <c r="E35" s="139" t="s">
        <v>14</v>
      </c>
      <c r="F35" s="61">
        <v>17816492.41</v>
      </c>
      <c r="G35" s="61">
        <v>17434000</v>
      </c>
      <c r="H35" s="61">
        <v>22171500</v>
      </c>
      <c r="I35" s="62">
        <v>36675000</v>
      </c>
      <c r="J35" s="62">
        <v>42268000</v>
      </c>
    </row>
    <row r="36" spans="1:10" s="58" customFormat="1" hidden="1" x14ac:dyDescent="0.25">
      <c r="A36" s="127"/>
      <c r="B36" s="127"/>
      <c r="C36" s="127"/>
      <c r="D36" s="128">
        <v>3238</v>
      </c>
      <c r="E36" s="139" t="s">
        <v>15</v>
      </c>
      <c r="F36" s="61">
        <v>389700</v>
      </c>
      <c r="G36" s="61">
        <v>500000</v>
      </c>
      <c r="H36" s="61">
        <v>1347000</v>
      </c>
      <c r="I36" s="62">
        <v>854350</v>
      </c>
      <c r="J36" s="62">
        <v>772350</v>
      </c>
    </row>
    <row r="37" spans="1:10" s="58" customFormat="1" ht="13.5" hidden="1" customHeight="1" x14ac:dyDescent="0.25">
      <c r="A37" s="127"/>
      <c r="B37" s="127"/>
      <c r="C37" s="127"/>
      <c r="D37" s="128">
        <v>3239</v>
      </c>
      <c r="E37" s="139" t="s">
        <v>56</v>
      </c>
      <c r="F37" s="61">
        <v>963922.28</v>
      </c>
      <c r="G37" s="61">
        <v>550000</v>
      </c>
      <c r="H37" s="61">
        <v>575000</v>
      </c>
      <c r="I37" s="62">
        <v>400000</v>
      </c>
      <c r="J37" s="62">
        <v>400000</v>
      </c>
    </row>
    <row r="38" spans="1:10" s="48" customFormat="1" ht="13.5" customHeight="1" x14ac:dyDescent="0.25">
      <c r="A38" s="123"/>
      <c r="B38" s="123"/>
      <c r="C38" s="123">
        <v>329</v>
      </c>
      <c r="D38" s="124"/>
      <c r="E38" s="125" t="s">
        <v>57</v>
      </c>
      <c r="F38" s="61">
        <f t="shared" ref="F38:G38" si="11">SUM(F39:F45)</f>
        <v>693416233.63999999</v>
      </c>
      <c r="G38" s="61">
        <f t="shared" si="11"/>
        <v>689518000</v>
      </c>
      <c r="H38" s="61">
        <f t="shared" ref="H38:J38" si="12">SUM(H39:H45)</f>
        <v>582663000</v>
      </c>
      <c r="I38" s="62">
        <f t="shared" si="12"/>
        <v>549730000</v>
      </c>
      <c r="J38" s="62">
        <f t="shared" si="12"/>
        <v>565730000</v>
      </c>
    </row>
    <row r="39" spans="1:10" s="58" customFormat="1" ht="13.5" hidden="1" customHeight="1" x14ac:dyDescent="0.25">
      <c r="A39" s="127"/>
      <c r="B39" s="127"/>
      <c r="C39" s="127"/>
      <c r="D39" s="142">
        <v>3291</v>
      </c>
      <c r="E39" s="143" t="s">
        <v>86</v>
      </c>
      <c r="F39" s="28">
        <v>194893.78</v>
      </c>
      <c r="G39" s="28">
        <v>220000</v>
      </c>
      <c r="H39" s="28">
        <v>200000</v>
      </c>
      <c r="I39" s="28">
        <v>200000</v>
      </c>
      <c r="J39" s="28">
        <v>200000</v>
      </c>
    </row>
    <row r="40" spans="1:10" s="58" customFormat="1" ht="13.5" hidden="1" customHeight="1" x14ac:dyDescent="0.25">
      <c r="A40" s="127"/>
      <c r="B40" s="127"/>
      <c r="C40" s="127"/>
      <c r="D40" s="128">
        <v>3292</v>
      </c>
      <c r="E40" s="129" t="s">
        <v>58</v>
      </c>
      <c r="F40" s="28">
        <v>72546.89</v>
      </c>
      <c r="G40" s="28">
        <v>150000</v>
      </c>
      <c r="H40" s="28">
        <v>100000</v>
      </c>
      <c r="I40" s="28">
        <v>100000</v>
      </c>
      <c r="J40" s="28">
        <v>100000</v>
      </c>
    </row>
    <row r="41" spans="1:10" s="58" customFormat="1" ht="13.5" hidden="1" customHeight="1" x14ac:dyDescent="0.25">
      <c r="A41" s="127"/>
      <c r="B41" s="127"/>
      <c r="C41" s="127"/>
      <c r="D41" s="128">
        <v>3293</v>
      </c>
      <c r="E41" s="129" t="s">
        <v>59</v>
      </c>
      <c r="F41" s="28">
        <v>188903.09</v>
      </c>
      <c r="G41" s="28">
        <v>94000</v>
      </c>
      <c r="H41" s="28">
        <v>120000</v>
      </c>
      <c r="I41" s="28">
        <v>120000</v>
      </c>
      <c r="J41" s="28">
        <v>120000</v>
      </c>
    </row>
    <row r="42" spans="1:10" s="58" customFormat="1" ht="13.5" hidden="1" customHeight="1" x14ac:dyDescent="0.25">
      <c r="A42" s="127"/>
      <c r="B42" s="127"/>
      <c r="C42" s="127"/>
      <c r="D42" s="128">
        <v>3294</v>
      </c>
      <c r="E42" s="129" t="s">
        <v>206</v>
      </c>
      <c r="F42" s="28">
        <v>6222.78</v>
      </c>
      <c r="G42" s="28">
        <v>25000</v>
      </c>
      <c r="H42" s="28">
        <v>20000</v>
      </c>
      <c r="I42" s="28">
        <v>20000</v>
      </c>
      <c r="J42" s="28">
        <v>20000</v>
      </c>
    </row>
    <row r="43" spans="1:10" s="58" customFormat="1" ht="13.5" hidden="1" customHeight="1" x14ac:dyDescent="0.25">
      <c r="A43" s="127"/>
      <c r="B43" s="127"/>
      <c r="C43" s="127"/>
      <c r="D43" s="128">
        <v>3295</v>
      </c>
      <c r="E43" s="129" t="s">
        <v>129</v>
      </c>
      <c r="F43" s="28">
        <v>273092</v>
      </c>
      <c r="G43" s="28">
        <v>100000</v>
      </c>
      <c r="H43" s="28">
        <v>80000</v>
      </c>
      <c r="I43" s="28">
        <v>85000</v>
      </c>
      <c r="J43" s="28">
        <v>85000</v>
      </c>
    </row>
    <row r="44" spans="1:10" s="58" customFormat="1" ht="13.5" hidden="1" customHeight="1" x14ac:dyDescent="0.25">
      <c r="A44" s="127"/>
      <c r="B44" s="127"/>
      <c r="C44" s="127"/>
      <c r="D44" s="128">
        <v>3296</v>
      </c>
      <c r="E44" s="129" t="s">
        <v>220</v>
      </c>
      <c r="F44" s="28">
        <v>0</v>
      </c>
      <c r="G44" s="28">
        <v>1000</v>
      </c>
      <c r="H44" s="28">
        <v>20000</v>
      </c>
      <c r="I44" s="28">
        <v>20000</v>
      </c>
      <c r="J44" s="28">
        <v>20000</v>
      </c>
    </row>
    <row r="45" spans="1:10" s="58" customFormat="1" ht="13.5" hidden="1" customHeight="1" x14ac:dyDescent="0.25">
      <c r="A45" s="127"/>
      <c r="B45" s="127"/>
      <c r="C45" s="127"/>
      <c r="D45" s="128">
        <v>3299</v>
      </c>
      <c r="E45" s="129" t="s">
        <v>57</v>
      </c>
      <c r="F45" s="28">
        <v>692680575.10000002</v>
      </c>
      <c r="G45" s="28">
        <v>688928000</v>
      </c>
      <c r="H45" s="28">
        <v>582123000</v>
      </c>
      <c r="I45" s="28">
        <v>549185000</v>
      </c>
      <c r="J45" s="28">
        <v>565185000</v>
      </c>
    </row>
    <row r="46" spans="1:10" s="29" customFormat="1" ht="13.5" customHeight="1" x14ac:dyDescent="0.25">
      <c r="A46" s="130"/>
      <c r="B46" s="119">
        <v>34</v>
      </c>
      <c r="C46" s="130"/>
      <c r="D46" s="144"/>
      <c r="E46" s="132" t="s">
        <v>16</v>
      </c>
      <c r="F46" s="133">
        <f t="shared" ref="F46:J46" si="13">F47</f>
        <v>596044.71</v>
      </c>
      <c r="G46" s="133">
        <f t="shared" si="13"/>
        <v>978000</v>
      </c>
      <c r="H46" s="133">
        <f t="shared" si="13"/>
        <v>1084000</v>
      </c>
      <c r="I46" s="133">
        <f t="shared" si="13"/>
        <v>999000</v>
      </c>
      <c r="J46" s="133">
        <f t="shared" si="13"/>
        <v>974000</v>
      </c>
    </row>
    <row r="47" spans="1:10" s="48" customFormat="1" x14ac:dyDescent="0.25">
      <c r="A47" s="123"/>
      <c r="B47" s="123"/>
      <c r="C47" s="123">
        <v>343</v>
      </c>
      <c r="D47" s="124"/>
      <c r="E47" s="125" t="s">
        <v>64</v>
      </c>
      <c r="F47" s="61">
        <f>SUM(F48:F50)</f>
        <v>596044.71</v>
      </c>
      <c r="G47" s="61">
        <f>SUM(G48:G50)</f>
        <v>978000</v>
      </c>
      <c r="H47" s="61">
        <f>SUM(H48:H50)</f>
        <v>1084000</v>
      </c>
      <c r="I47" s="62">
        <f>SUM(I48:I50)</f>
        <v>999000</v>
      </c>
      <c r="J47" s="62">
        <f>SUM(J48:J50)</f>
        <v>974000</v>
      </c>
    </row>
    <row r="48" spans="1:10" s="58" customFormat="1" ht="13.5" hidden="1" customHeight="1" x14ac:dyDescent="0.25">
      <c r="A48" s="127"/>
      <c r="B48" s="127"/>
      <c r="C48" s="127"/>
      <c r="D48" s="127">
        <v>3431</v>
      </c>
      <c r="E48" s="143" t="s">
        <v>65</v>
      </c>
      <c r="F48" s="28">
        <v>134635.19</v>
      </c>
      <c r="G48" s="28">
        <v>715000</v>
      </c>
      <c r="H48" s="28">
        <v>970000</v>
      </c>
      <c r="I48" s="28">
        <v>975000</v>
      </c>
      <c r="J48" s="28">
        <v>950000</v>
      </c>
    </row>
    <row r="49" spans="1:10" s="58" customFormat="1" ht="14.25" hidden="1" customHeight="1" x14ac:dyDescent="0.25">
      <c r="A49" s="127"/>
      <c r="B49" s="127"/>
      <c r="C49" s="127"/>
      <c r="D49" s="145">
        <v>3432</v>
      </c>
      <c r="E49" s="143" t="s">
        <v>142</v>
      </c>
      <c r="F49" s="28">
        <v>458069.73</v>
      </c>
      <c r="G49" s="28">
        <v>251000</v>
      </c>
      <c r="H49" s="28">
        <v>111000</v>
      </c>
      <c r="I49" s="28">
        <v>21000</v>
      </c>
      <c r="J49" s="28">
        <v>21000</v>
      </c>
    </row>
    <row r="50" spans="1:10" s="58" customFormat="1" ht="13.5" hidden="1" customHeight="1" x14ac:dyDescent="0.25">
      <c r="A50" s="127"/>
      <c r="B50" s="127"/>
      <c r="C50" s="127"/>
      <c r="D50" s="127">
        <v>3433</v>
      </c>
      <c r="E50" s="143" t="s">
        <v>81</v>
      </c>
      <c r="F50" s="28">
        <v>3339.79</v>
      </c>
      <c r="G50" s="28">
        <v>12000</v>
      </c>
      <c r="H50" s="28">
        <v>3000</v>
      </c>
      <c r="I50" s="28">
        <v>3000</v>
      </c>
      <c r="J50" s="28">
        <v>3000</v>
      </c>
    </row>
    <row r="51" spans="1:10" s="29" customFormat="1" ht="12" customHeight="1" x14ac:dyDescent="0.25">
      <c r="A51" s="130"/>
      <c r="B51" s="119">
        <v>35</v>
      </c>
      <c r="C51" s="130"/>
      <c r="D51" s="144"/>
      <c r="E51" s="132" t="s">
        <v>17</v>
      </c>
      <c r="F51" s="133">
        <f>F52+F54</f>
        <v>10406323.880000001</v>
      </c>
      <c r="G51" s="133">
        <f>G52+G54</f>
        <v>37877000</v>
      </c>
      <c r="H51" s="133">
        <f t="shared" ref="H51:J51" si="14">H52+H54</f>
        <v>54840000</v>
      </c>
      <c r="I51" s="133">
        <f t="shared" si="14"/>
        <v>82650000</v>
      </c>
      <c r="J51" s="133">
        <f t="shared" si="14"/>
        <v>108950000</v>
      </c>
    </row>
    <row r="52" spans="1:10" s="48" customFormat="1" x14ac:dyDescent="0.25">
      <c r="A52" s="123"/>
      <c r="B52" s="123"/>
      <c r="C52" s="123">
        <v>351</v>
      </c>
      <c r="D52" s="140"/>
      <c r="E52" s="134" t="s">
        <v>0</v>
      </c>
      <c r="F52" s="61">
        <f>F53</f>
        <v>503038.43</v>
      </c>
      <c r="G52" s="61">
        <f>G53</f>
        <v>3355000</v>
      </c>
      <c r="H52" s="61">
        <f t="shared" ref="H52:J52" si="15">H53</f>
        <v>4640000</v>
      </c>
      <c r="I52" s="62">
        <f t="shared" si="15"/>
        <v>17250000</v>
      </c>
      <c r="J52" s="62">
        <f t="shared" si="15"/>
        <v>19350000</v>
      </c>
    </row>
    <row r="53" spans="1:10" s="58" customFormat="1" ht="13.15" hidden="1" customHeight="1" x14ac:dyDescent="0.25">
      <c r="A53" s="127"/>
      <c r="B53" s="127"/>
      <c r="C53" s="127"/>
      <c r="D53" s="136" t="s">
        <v>18</v>
      </c>
      <c r="E53" s="135" t="s">
        <v>0</v>
      </c>
      <c r="F53" s="61">
        <v>503038.43</v>
      </c>
      <c r="G53" s="61">
        <v>3355000</v>
      </c>
      <c r="H53" s="61">
        <f>13640000-9000000</f>
        <v>4640000</v>
      </c>
      <c r="I53" s="126">
        <f>38250000-21000000</f>
        <v>17250000</v>
      </c>
      <c r="J53" s="62">
        <v>19350000</v>
      </c>
    </row>
    <row r="54" spans="1:10" s="48" customFormat="1" ht="30" x14ac:dyDescent="0.25">
      <c r="A54" s="123"/>
      <c r="B54" s="123"/>
      <c r="C54" s="123">
        <v>352</v>
      </c>
      <c r="D54" s="140"/>
      <c r="E54" s="146" t="s">
        <v>228</v>
      </c>
      <c r="F54" s="61">
        <f t="shared" ref="F54:G54" si="16">F55+F56</f>
        <v>9903285.4500000011</v>
      </c>
      <c r="G54" s="61">
        <f t="shared" si="16"/>
        <v>34522000</v>
      </c>
      <c r="H54" s="61">
        <f t="shared" ref="H54:J54" si="17">H55+H56</f>
        <v>50200000</v>
      </c>
      <c r="I54" s="62">
        <f t="shared" si="17"/>
        <v>65400000</v>
      </c>
      <c r="J54" s="62">
        <f t="shared" si="17"/>
        <v>89600000</v>
      </c>
    </row>
    <row r="55" spans="1:10" s="58" customFormat="1" ht="13.5" hidden="1" customHeight="1" x14ac:dyDescent="0.25">
      <c r="A55" s="127"/>
      <c r="B55" s="127"/>
      <c r="C55" s="127"/>
      <c r="D55" s="128">
        <v>3522</v>
      </c>
      <c r="E55" s="135" t="s">
        <v>2</v>
      </c>
      <c r="F55" s="28">
        <v>9888938.7100000009</v>
      </c>
      <c r="G55" s="28">
        <v>34279000</v>
      </c>
      <c r="H55" s="28">
        <v>47050000</v>
      </c>
      <c r="I55" s="28">
        <v>62050000</v>
      </c>
      <c r="J55" s="28">
        <v>86250000</v>
      </c>
    </row>
    <row r="56" spans="1:10" s="58" customFormat="1" ht="13.5" hidden="1" customHeight="1" x14ac:dyDescent="0.25">
      <c r="A56" s="127"/>
      <c r="B56" s="127"/>
      <c r="C56" s="127"/>
      <c r="D56" s="128">
        <v>3523</v>
      </c>
      <c r="E56" s="135" t="s">
        <v>130</v>
      </c>
      <c r="F56" s="28">
        <v>14346.74</v>
      </c>
      <c r="G56" s="28">
        <v>243000</v>
      </c>
      <c r="H56" s="28">
        <v>3150000</v>
      </c>
      <c r="I56" s="28">
        <v>3350000</v>
      </c>
      <c r="J56" s="28">
        <v>3350000</v>
      </c>
    </row>
    <row r="57" spans="1:10" s="29" customFormat="1" ht="29.25" x14ac:dyDescent="0.25">
      <c r="A57" s="130"/>
      <c r="B57" s="119">
        <v>36</v>
      </c>
      <c r="C57" s="130"/>
      <c r="D57" s="147"/>
      <c r="E57" s="114" t="s">
        <v>207</v>
      </c>
      <c r="F57" s="133">
        <f t="shared" ref="F57:J57" si="18">F58</f>
        <v>326875768.81</v>
      </c>
      <c r="G57" s="133">
        <f t="shared" si="18"/>
        <v>544658000</v>
      </c>
      <c r="H57" s="133">
        <f t="shared" si="18"/>
        <v>359565600</v>
      </c>
      <c r="I57" s="133">
        <f t="shared" si="18"/>
        <v>460203000</v>
      </c>
      <c r="J57" s="133">
        <f t="shared" si="18"/>
        <v>368507000</v>
      </c>
    </row>
    <row r="58" spans="1:10" s="48" customFormat="1" ht="12.75" customHeight="1" x14ac:dyDescent="0.25">
      <c r="A58" s="123"/>
      <c r="B58" s="123"/>
      <c r="C58" s="123">
        <v>363</v>
      </c>
      <c r="D58" s="148"/>
      <c r="E58" s="125" t="s">
        <v>131</v>
      </c>
      <c r="F58" s="61">
        <f t="shared" ref="F58:G58" si="19">F59+F60</f>
        <v>326875768.81</v>
      </c>
      <c r="G58" s="61">
        <f t="shared" si="19"/>
        <v>544658000</v>
      </c>
      <c r="H58" s="61">
        <f t="shared" ref="H58:J58" si="20">H59+H60</f>
        <v>359565600</v>
      </c>
      <c r="I58" s="62">
        <f t="shared" si="20"/>
        <v>460203000</v>
      </c>
      <c r="J58" s="62">
        <f t="shared" si="20"/>
        <v>368507000</v>
      </c>
    </row>
    <row r="59" spans="1:10" s="58" customFormat="1" ht="12" hidden="1" customHeight="1" x14ac:dyDescent="0.25">
      <c r="A59" s="127"/>
      <c r="B59" s="127"/>
      <c r="C59" s="127"/>
      <c r="D59" s="136">
        <v>3631</v>
      </c>
      <c r="E59" s="129" t="s">
        <v>172</v>
      </c>
      <c r="F59" s="28">
        <v>5913407.3899999997</v>
      </c>
      <c r="G59" s="28">
        <v>71407500</v>
      </c>
      <c r="H59" s="28">
        <v>20297600</v>
      </c>
      <c r="I59" s="28">
        <v>21200000</v>
      </c>
      <c r="J59" s="28">
        <v>15310000</v>
      </c>
    </row>
    <row r="60" spans="1:10" s="58" customFormat="1" ht="13.5" hidden="1" customHeight="1" x14ac:dyDescent="0.25">
      <c r="A60" s="127"/>
      <c r="B60" s="127"/>
      <c r="C60" s="127"/>
      <c r="D60" s="136" t="s">
        <v>19</v>
      </c>
      <c r="E60" s="139" t="s">
        <v>132</v>
      </c>
      <c r="F60" s="28">
        <v>320962361.42000002</v>
      </c>
      <c r="G60" s="28">
        <v>473250500</v>
      </c>
      <c r="H60" s="28">
        <f>330268000+9000000</f>
        <v>339268000</v>
      </c>
      <c r="I60" s="28">
        <f>418003000+21000000</f>
        <v>439003000</v>
      </c>
      <c r="J60" s="28">
        <v>353197000</v>
      </c>
    </row>
    <row r="61" spans="1:10" s="71" customFormat="1" ht="28.5" x14ac:dyDescent="0.2">
      <c r="A61" s="149"/>
      <c r="B61" s="149">
        <v>37</v>
      </c>
      <c r="C61" s="149"/>
      <c r="D61" s="150"/>
      <c r="E61" s="151" t="s">
        <v>178</v>
      </c>
      <c r="F61" s="133">
        <f>F62+F64</f>
        <v>160643.5</v>
      </c>
      <c r="G61" s="133">
        <f>G62+G64</f>
        <v>207000</v>
      </c>
      <c r="H61" s="133">
        <f t="shared" ref="H61:J61" si="21">H62+H64</f>
        <v>158000</v>
      </c>
      <c r="I61" s="133">
        <f t="shared" si="21"/>
        <v>158000</v>
      </c>
      <c r="J61" s="133">
        <f t="shared" si="21"/>
        <v>158000</v>
      </c>
    </row>
    <row r="62" spans="1:10" s="58" customFormat="1" ht="13.5" customHeight="1" x14ac:dyDescent="0.25">
      <c r="A62" s="127"/>
      <c r="B62" s="145"/>
      <c r="C62" s="127">
        <v>371</v>
      </c>
      <c r="D62" s="136"/>
      <c r="E62" s="143" t="s">
        <v>227</v>
      </c>
      <c r="F62" s="61">
        <f>F63</f>
        <v>0</v>
      </c>
      <c r="G62" s="61">
        <f>G63</f>
        <v>7000</v>
      </c>
      <c r="H62" s="61">
        <f t="shared" ref="H62:J62" si="22">H63</f>
        <v>8000</v>
      </c>
      <c r="I62" s="62">
        <f t="shared" si="22"/>
        <v>8000</v>
      </c>
      <c r="J62" s="62">
        <f t="shared" si="22"/>
        <v>8000</v>
      </c>
    </row>
    <row r="63" spans="1:10" s="58" customFormat="1" ht="24.75" hidden="1" customHeight="1" x14ac:dyDescent="0.25">
      <c r="A63" s="127"/>
      <c r="B63" s="145"/>
      <c r="C63" s="127"/>
      <c r="D63" s="136">
        <v>3712</v>
      </c>
      <c r="E63" s="143" t="s">
        <v>226</v>
      </c>
      <c r="F63" s="61">
        <v>0</v>
      </c>
      <c r="G63" s="61">
        <v>7000</v>
      </c>
      <c r="H63" s="61">
        <v>8000</v>
      </c>
      <c r="I63" s="62">
        <v>8000</v>
      </c>
      <c r="J63" s="62">
        <v>8000</v>
      </c>
    </row>
    <row r="64" spans="1:10" s="58" customFormat="1" ht="30" x14ac:dyDescent="0.25">
      <c r="A64" s="127"/>
      <c r="B64" s="127"/>
      <c r="C64" s="127">
        <v>372</v>
      </c>
      <c r="D64" s="136"/>
      <c r="E64" s="143" t="s">
        <v>179</v>
      </c>
      <c r="F64" s="61">
        <f t="shared" ref="F64:J64" si="23">F65</f>
        <v>160643.5</v>
      </c>
      <c r="G64" s="61">
        <f t="shared" si="23"/>
        <v>200000</v>
      </c>
      <c r="H64" s="61">
        <f t="shared" si="23"/>
        <v>150000</v>
      </c>
      <c r="I64" s="62">
        <f t="shared" si="23"/>
        <v>150000</v>
      </c>
      <c r="J64" s="62">
        <f t="shared" si="23"/>
        <v>150000</v>
      </c>
    </row>
    <row r="65" spans="1:10" s="58" customFormat="1" ht="13.5" hidden="1" customHeight="1" x14ac:dyDescent="0.25">
      <c r="A65" s="127"/>
      <c r="B65" s="127"/>
      <c r="C65" s="127"/>
      <c r="D65" s="136">
        <v>3721</v>
      </c>
      <c r="E65" s="129" t="s">
        <v>171</v>
      </c>
      <c r="F65" s="28">
        <v>160643.5</v>
      </c>
      <c r="G65" s="28">
        <v>200000</v>
      </c>
      <c r="H65" s="28">
        <v>150000</v>
      </c>
      <c r="I65" s="28">
        <v>150000</v>
      </c>
      <c r="J65" s="28">
        <v>150000</v>
      </c>
    </row>
    <row r="66" spans="1:10" s="29" customFormat="1" ht="13.5" customHeight="1" x14ac:dyDescent="0.25">
      <c r="A66" s="130"/>
      <c r="B66" s="120">
        <v>38</v>
      </c>
      <c r="C66" s="130"/>
      <c r="D66" s="144"/>
      <c r="E66" s="152" t="s">
        <v>60</v>
      </c>
      <c r="F66" s="133">
        <f>F67+F69+F72</f>
        <v>41972222.469999999</v>
      </c>
      <c r="G66" s="133">
        <f>G67+G69+G72</f>
        <v>258810000</v>
      </c>
      <c r="H66" s="133">
        <f t="shared" ref="H66:J66" si="24">H67+H69+H72</f>
        <v>473466400</v>
      </c>
      <c r="I66" s="133">
        <f t="shared" si="24"/>
        <v>308694800</v>
      </c>
      <c r="J66" s="133">
        <f t="shared" si="24"/>
        <v>341162300</v>
      </c>
    </row>
    <row r="67" spans="1:10" s="48" customFormat="1" ht="13.5" customHeight="1" x14ac:dyDescent="0.25">
      <c r="A67" s="123"/>
      <c r="B67" s="123"/>
      <c r="C67" s="123">
        <v>381</v>
      </c>
      <c r="D67" s="140"/>
      <c r="E67" s="134" t="s">
        <v>39</v>
      </c>
      <c r="F67" s="61">
        <f t="shared" ref="F67:J67" si="25">F68</f>
        <v>2100689.48</v>
      </c>
      <c r="G67" s="61">
        <f t="shared" si="25"/>
        <v>3129000</v>
      </c>
      <c r="H67" s="61">
        <f t="shared" si="25"/>
        <v>3350000</v>
      </c>
      <c r="I67" s="62">
        <f t="shared" si="25"/>
        <v>4050000</v>
      </c>
      <c r="J67" s="62">
        <f t="shared" si="25"/>
        <v>3450000</v>
      </c>
    </row>
    <row r="68" spans="1:10" s="58" customFormat="1" ht="13.5" hidden="1" customHeight="1" x14ac:dyDescent="0.25">
      <c r="A68" s="127"/>
      <c r="B68" s="127"/>
      <c r="C68" s="127"/>
      <c r="D68" s="128">
        <v>3811</v>
      </c>
      <c r="E68" s="135" t="s">
        <v>20</v>
      </c>
      <c r="F68" s="61">
        <v>2100689.48</v>
      </c>
      <c r="G68" s="61">
        <v>3129000</v>
      </c>
      <c r="H68" s="61">
        <v>3350000</v>
      </c>
      <c r="I68" s="62">
        <v>4050000</v>
      </c>
      <c r="J68" s="62">
        <v>3450000</v>
      </c>
    </row>
    <row r="69" spans="1:10" s="48" customFormat="1" ht="13.5" customHeight="1" x14ac:dyDescent="0.25">
      <c r="A69" s="123"/>
      <c r="B69" s="123"/>
      <c r="C69" s="123">
        <v>382</v>
      </c>
      <c r="D69" s="124"/>
      <c r="E69" s="134" t="s">
        <v>85</v>
      </c>
      <c r="F69" s="61">
        <f t="shared" ref="F69:G69" si="26">F70+F71</f>
        <v>13733561.74</v>
      </c>
      <c r="G69" s="61">
        <f t="shared" si="26"/>
        <v>236186000</v>
      </c>
      <c r="H69" s="61">
        <f t="shared" ref="H69:J69" si="27">H70+H71</f>
        <v>440112400</v>
      </c>
      <c r="I69" s="62">
        <f t="shared" si="27"/>
        <v>255696800</v>
      </c>
      <c r="J69" s="62">
        <f t="shared" si="27"/>
        <v>271400000</v>
      </c>
    </row>
    <row r="70" spans="1:10" s="58" customFormat="1" ht="13.5" hidden="1" customHeight="1" x14ac:dyDescent="0.25">
      <c r="A70" s="127"/>
      <c r="B70" s="127"/>
      <c r="C70" s="127"/>
      <c r="D70" s="128">
        <v>3821</v>
      </c>
      <c r="E70" s="135" t="s">
        <v>121</v>
      </c>
      <c r="F70" s="61">
        <v>71828.23</v>
      </c>
      <c r="G70" s="61">
        <v>43236000</v>
      </c>
      <c r="H70" s="61">
        <v>18710000</v>
      </c>
      <c r="I70" s="62">
        <v>15900000</v>
      </c>
      <c r="J70" s="62">
        <v>4000000</v>
      </c>
    </row>
    <row r="71" spans="1:10" s="58" customFormat="1" ht="13.5" hidden="1" customHeight="1" x14ac:dyDescent="0.25">
      <c r="A71" s="127"/>
      <c r="B71" s="127"/>
      <c r="C71" s="127"/>
      <c r="D71" s="128">
        <v>3822</v>
      </c>
      <c r="E71" s="135" t="s">
        <v>84</v>
      </c>
      <c r="F71" s="61">
        <v>13661733.51</v>
      </c>
      <c r="G71" s="61">
        <v>192950000</v>
      </c>
      <c r="H71" s="61">
        <v>421402400</v>
      </c>
      <c r="I71" s="62">
        <v>239796800</v>
      </c>
      <c r="J71" s="62">
        <v>267400000</v>
      </c>
    </row>
    <row r="72" spans="1:10" s="58" customFormat="1" ht="13.5" customHeight="1" x14ac:dyDescent="0.25">
      <c r="A72" s="127"/>
      <c r="B72" s="127"/>
      <c r="C72" s="127">
        <v>386</v>
      </c>
      <c r="D72" s="128"/>
      <c r="E72" s="58" t="s">
        <v>133</v>
      </c>
      <c r="F72" s="61">
        <f>F73</f>
        <v>26137971.25</v>
      </c>
      <c r="G72" s="61">
        <f>G73</f>
        <v>19495000</v>
      </c>
      <c r="H72" s="61">
        <f>H73</f>
        <v>30004000</v>
      </c>
      <c r="I72" s="62">
        <f>I73</f>
        <v>48948000</v>
      </c>
      <c r="J72" s="62">
        <f>J73</f>
        <v>66312300</v>
      </c>
    </row>
    <row r="73" spans="1:10" s="58" customFormat="1" ht="25.5" hidden="1" customHeight="1" x14ac:dyDescent="0.25">
      <c r="A73" s="127"/>
      <c r="B73" s="127"/>
      <c r="C73" s="127"/>
      <c r="D73" s="128">
        <v>3861</v>
      </c>
      <c r="E73" s="56" t="s">
        <v>137</v>
      </c>
      <c r="F73" s="28">
        <v>26137971.25</v>
      </c>
      <c r="G73" s="28">
        <v>19495000</v>
      </c>
      <c r="H73" s="28">
        <v>30004000</v>
      </c>
      <c r="I73" s="28">
        <v>48948000</v>
      </c>
      <c r="J73" s="28">
        <v>66312300</v>
      </c>
    </row>
    <row r="74" spans="1:10" s="29" customFormat="1" ht="29.25" x14ac:dyDescent="0.25">
      <c r="A74" s="82">
        <v>4</v>
      </c>
      <c r="B74" s="83"/>
      <c r="C74" s="83"/>
      <c r="D74" s="153"/>
      <c r="E74" s="160" t="s">
        <v>61</v>
      </c>
      <c r="F74" s="133">
        <f>F75+F78</f>
        <v>171052666.88999999</v>
      </c>
      <c r="G74" s="133">
        <f>G75+G78</f>
        <v>104220000</v>
      </c>
      <c r="H74" s="133">
        <f t="shared" ref="H74:J74" si="28">H75+H78</f>
        <v>70164900</v>
      </c>
      <c r="I74" s="133">
        <f t="shared" si="28"/>
        <v>27181750</v>
      </c>
      <c r="J74" s="133">
        <f t="shared" si="28"/>
        <v>3318750</v>
      </c>
    </row>
    <row r="75" spans="1:10" s="29" customFormat="1" ht="29.25" x14ac:dyDescent="0.25">
      <c r="A75" s="82"/>
      <c r="B75" s="154">
        <v>41</v>
      </c>
      <c r="C75" s="154"/>
      <c r="D75" s="122"/>
      <c r="E75" s="161" t="s">
        <v>223</v>
      </c>
      <c r="F75" s="133">
        <f t="shared" ref="F75:J76" si="29">F76</f>
        <v>0</v>
      </c>
      <c r="G75" s="133">
        <f t="shared" si="29"/>
        <v>300000</v>
      </c>
      <c r="H75" s="133">
        <f t="shared" si="29"/>
        <v>23900</v>
      </c>
      <c r="I75" s="133">
        <f t="shared" si="29"/>
        <v>23750</v>
      </c>
      <c r="J75" s="133">
        <f t="shared" si="29"/>
        <v>23750</v>
      </c>
    </row>
    <row r="76" spans="1:10" s="48" customFormat="1" ht="12.75" customHeight="1" x14ac:dyDescent="0.25">
      <c r="A76" s="155"/>
      <c r="B76" s="155"/>
      <c r="C76" s="155">
        <v>412</v>
      </c>
      <c r="D76" s="125"/>
      <c r="E76" s="162" t="s">
        <v>224</v>
      </c>
      <c r="F76" s="61">
        <f t="shared" si="29"/>
        <v>0</v>
      </c>
      <c r="G76" s="61">
        <f t="shared" si="29"/>
        <v>300000</v>
      </c>
      <c r="H76" s="61">
        <f t="shared" si="29"/>
        <v>23900</v>
      </c>
      <c r="I76" s="62">
        <f t="shared" si="29"/>
        <v>23750</v>
      </c>
      <c r="J76" s="62">
        <f t="shared" si="29"/>
        <v>23750</v>
      </c>
    </row>
    <row r="77" spans="1:10" s="29" customFormat="1" ht="12.75" hidden="1" customHeight="1" x14ac:dyDescent="0.25">
      <c r="A77" s="82"/>
      <c r="B77" s="83"/>
      <c r="C77" s="83"/>
      <c r="D77" s="125">
        <v>4123</v>
      </c>
      <c r="E77" s="162" t="s">
        <v>225</v>
      </c>
      <c r="F77" s="61">
        <v>0</v>
      </c>
      <c r="G77" s="61">
        <v>300000</v>
      </c>
      <c r="H77" s="61">
        <v>23900</v>
      </c>
      <c r="I77" s="61">
        <v>23750</v>
      </c>
      <c r="J77" s="61">
        <v>23750</v>
      </c>
    </row>
    <row r="78" spans="1:10" s="29" customFormat="1" ht="29.25" x14ac:dyDescent="0.25">
      <c r="A78" s="130"/>
      <c r="B78" s="119">
        <v>42</v>
      </c>
      <c r="C78" s="130"/>
      <c r="D78" s="144"/>
      <c r="E78" s="160" t="s">
        <v>21</v>
      </c>
      <c r="F78" s="133">
        <f t="shared" ref="F78" si="30">F79+F81+F87+F89</f>
        <v>171052666.88999999</v>
      </c>
      <c r="G78" s="133">
        <f t="shared" ref="G78:I78" si="31">G79+G81+G87+G89</f>
        <v>103920000</v>
      </c>
      <c r="H78" s="133">
        <f t="shared" si="31"/>
        <v>70141000</v>
      </c>
      <c r="I78" s="133">
        <f t="shared" si="31"/>
        <v>27158000</v>
      </c>
      <c r="J78" s="133">
        <f>J79+J81+J87+J89</f>
        <v>3295000</v>
      </c>
    </row>
    <row r="79" spans="1:10" s="48" customFormat="1" ht="12.75" customHeight="1" x14ac:dyDescent="0.25">
      <c r="A79" s="123"/>
      <c r="B79" s="123"/>
      <c r="C79" s="123">
        <v>421</v>
      </c>
      <c r="D79" s="140"/>
      <c r="E79" s="163" t="s">
        <v>87</v>
      </c>
      <c r="F79" s="61">
        <f t="shared" ref="F79:J79" si="32">SUM(F80:F80)</f>
        <v>143481210.03</v>
      </c>
      <c r="G79" s="61">
        <f t="shared" si="32"/>
        <v>90914000</v>
      </c>
      <c r="H79" s="61">
        <f t="shared" si="32"/>
        <v>44948000</v>
      </c>
      <c r="I79" s="62">
        <f t="shared" si="32"/>
        <v>3800000</v>
      </c>
      <c r="J79" s="62">
        <f t="shared" si="32"/>
        <v>0</v>
      </c>
    </row>
    <row r="80" spans="1:10" s="58" customFormat="1" hidden="1" x14ac:dyDescent="0.25">
      <c r="A80" s="127"/>
      <c r="B80" s="127"/>
      <c r="C80" s="127"/>
      <c r="D80" s="128">
        <v>4214</v>
      </c>
      <c r="E80" s="143" t="s">
        <v>160</v>
      </c>
      <c r="F80" s="61">
        <v>143481210.03</v>
      </c>
      <c r="G80" s="61">
        <v>90914000</v>
      </c>
      <c r="H80" s="61">
        <v>44948000</v>
      </c>
      <c r="I80" s="62">
        <v>3800000</v>
      </c>
      <c r="J80" s="62">
        <v>0</v>
      </c>
    </row>
    <row r="81" spans="1:10" s="48" customFormat="1" x14ac:dyDescent="0.25">
      <c r="A81" s="123"/>
      <c r="B81" s="123"/>
      <c r="C81" s="123">
        <v>422</v>
      </c>
      <c r="D81" s="140"/>
      <c r="E81" s="163" t="s">
        <v>26</v>
      </c>
      <c r="F81" s="61">
        <f t="shared" ref="F81:G81" si="33">SUM(F82:F86)</f>
        <v>27571456.859999999</v>
      </c>
      <c r="G81" s="61">
        <f t="shared" si="33"/>
        <v>11006000</v>
      </c>
      <c r="H81" s="61">
        <f t="shared" ref="H81:J81" si="34">SUM(H82:H86)</f>
        <v>19833000</v>
      </c>
      <c r="I81" s="62">
        <f t="shared" si="34"/>
        <v>19695500</v>
      </c>
      <c r="J81" s="62">
        <f t="shared" si="34"/>
        <v>1007500</v>
      </c>
    </row>
    <row r="82" spans="1:10" s="58" customFormat="1" hidden="1" x14ac:dyDescent="0.25">
      <c r="A82" s="127"/>
      <c r="B82" s="127"/>
      <c r="C82" s="127"/>
      <c r="D82" s="156" t="s">
        <v>22</v>
      </c>
      <c r="E82" s="164" t="s">
        <v>23</v>
      </c>
      <c r="F82" s="61">
        <v>1209081.03</v>
      </c>
      <c r="G82" s="61">
        <v>500000</v>
      </c>
      <c r="H82" s="61">
        <v>2280000</v>
      </c>
      <c r="I82" s="62">
        <v>1487500</v>
      </c>
      <c r="J82" s="62">
        <v>862500</v>
      </c>
    </row>
    <row r="83" spans="1:10" s="58" customFormat="1" hidden="1" x14ac:dyDescent="0.25">
      <c r="A83" s="127"/>
      <c r="B83" s="127"/>
      <c r="C83" s="127"/>
      <c r="D83" s="136" t="s">
        <v>24</v>
      </c>
      <c r="E83" s="165" t="s">
        <v>25</v>
      </c>
      <c r="F83" s="61">
        <v>78288.5</v>
      </c>
      <c r="G83" s="61">
        <v>100000</v>
      </c>
      <c r="H83" s="61">
        <v>125000</v>
      </c>
      <c r="I83" s="62">
        <v>125000</v>
      </c>
      <c r="J83" s="62">
        <v>125000</v>
      </c>
    </row>
    <row r="84" spans="1:10" s="58" customFormat="1" hidden="1" x14ac:dyDescent="0.25">
      <c r="A84" s="127"/>
      <c r="B84" s="127"/>
      <c r="C84" s="127"/>
      <c r="D84" s="136">
        <v>4223</v>
      </c>
      <c r="E84" s="143" t="s">
        <v>150</v>
      </c>
      <c r="F84" s="61">
        <v>7781.75</v>
      </c>
      <c r="G84" s="61">
        <v>10000</v>
      </c>
      <c r="H84" s="61">
        <v>0</v>
      </c>
      <c r="I84" s="62">
        <v>0</v>
      </c>
      <c r="J84" s="62">
        <v>0</v>
      </c>
    </row>
    <row r="85" spans="1:10" s="58" customFormat="1" hidden="1" x14ac:dyDescent="0.25">
      <c r="A85" s="127"/>
      <c r="B85" s="127"/>
      <c r="C85" s="127"/>
      <c r="D85" s="136">
        <v>4225</v>
      </c>
      <c r="E85" s="143" t="s">
        <v>151</v>
      </c>
      <c r="F85" s="61">
        <v>26276305.579999998</v>
      </c>
      <c r="G85" s="61">
        <v>10376000</v>
      </c>
      <c r="H85" s="61">
        <v>17258000</v>
      </c>
      <c r="I85" s="62">
        <v>18063000</v>
      </c>
      <c r="J85" s="62">
        <v>0</v>
      </c>
    </row>
    <row r="86" spans="1:10" s="58" customFormat="1" hidden="1" x14ac:dyDescent="0.25">
      <c r="A86" s="127"/>
      <c r="B86" s="127"/>
      <c r="C86" s="127"/>
      <c r="D86" s="136">
        <v>4227</v>
      </c>
      <c r="E86" s="143" t="s">
        <v>152</v>
      </c>
      <c r="F86" s="61">
        <v>0</v>
      </c>
      <c r="G86" s="61">
        <v>20000</v>
      </c>
      <c r="H86" s="61">
        <v>170000</v>
      </c>
      <c r="I86" s="62">
        <v>20000</v>
      </c>
      <c r="J86" s="62">
        <v>20000</v>
      </c>
    </row>
    <row r="87" spans="1:10" s="58" customFormat="1" x14ac:dyDescent="0.25">
      <c r="A87" s="127"/>
      <c r="B87" s="127"/>
      <c r="C87" s="123">
        <v>423</v>
      </c>
      <c r="D87" s="157"/>
      <c r="E87" s="166" t="s">
        <v>241</v>
      </c>
      <c r="F87" s="126">
        <f t="shared" ref="F87:J87" si="35">F88</f>
        <v>0</v>
      </c>
      <c r="G87" s="126">
        <f t="shared" si="35"/>
        <v>0</v>
      </c>
      <c r="H87" s="126">
        <f t="shared" si="35"/>
        <v>200000</v>
      </c>
      <c r="I87" s="62">
        <f t="shared" si="35"/>
        <v>0</v>
      </c>
      <c r="J87" s="62">
        <f t="shared" si="35"/>
        <v>0</v>
      </c>
    </row>
    <row r="88" spans="1:10" s="58" customFormat="1" hidden="1" x14ac:dyDescent="0.25">
      <c r="A88" s="127"/>
      <c r="B88" s="127"/>
      <c r="C88" s="127"/>
      <c r="D88" s="158">
        <v>4231</v>
      </c>
      <c r="E88" s="166" t="s">
        <v>27</v>
      </c>
      <c r="F88" s="126">
        <v>0</v>
      </c>
      <c r="G88" s="126">
        <v>0</v>
      </c>
      <c r="H88" s="126">
        <v>200000</v>
      </c>
      <c r="I88" s="62">
        <v>0</v>
      </c>
      <c r="J88" s="62">
        <v>0</v>
      </c>
    </row>
    <row r="89" spans="1:10" s="48" customFormat="1" x14ac:dyDescent="0.25">
      <c r="A89" s="123"/>
      <c r="B89" s="123"/>
      <c r="C89" s="123">
        <v>426</v>
      </c>
      <c r="D89" s="148"/>
      <c r="E89" s="167" t="s">
        <v>28</v>
      </c>
      <c r="F89" s="61">
        <f t="shared" ref="F89:J89" si="36">F90</f>
        <v>0</v>
      </c>
      <c r="G89" s="61">
        <f t="shared" si="36"/>
        <v>2000000</v>
      </c>
      <c r="H89" s="61">
        <f t="shared" si="36"/>
        <v>5160000</v>
      </c>
      <c r="I89" s="62">
        <f t="shared" si="36"/>
        <v>3662500</v>
      </c>
      <c r="J89" s="62">
        <f t="shared" si="36"/>
        <v>2287500</v>
      </c>
    </row>
    <row r="90" spans="1:10" s="58" customFormat="1" hidden="1" x14ac:dyDescent="0.25">
      <c r="A90" s="127"/>
      <c r="B90" s="127"/>
      <c r="C90" s="127"/>
      <c r="D90" s="136" t="s">
        <v>62</v>
      </c>
      <c r="E90" s="135" t="s">
        <v>1</v>
      </c>
      <c r="F90" s="28">
        <v>0</v>
      </c>
      <c r="G90" s="28">
        <v>2000000</v>
      </c>
      <c r="H90" s="28">
        <v>5160000</v>
      </c>
      <c r="I90" s="28">
        <v>3662500</v>
      </c>
      <c r="J90" s="28">
        <v>2287500</v>
      </c>
    </row>
    <row r="91" spans="1:10" s="29" customFormat="1" x14ac:dyDescent="0.25">
      <c r="A91" s="130"/>
      <c r="B91" s="130"/>
      <c r="C91" s="130"/>
      <c r="D91" s="130"/>
      <c r="E91" s="71"/>
      <c r="F91" s="28"/>
      <c r="G91" s="28"/>
    </row>
    <row r="92" spans="1:10" s="29" customFormat="1" x14ac:dyDescent="0.25">
      <c r="A92" s="130"/>
      <c r="B92" s="130"/>
      <c r="C92" s="130"/>
      <c r="D92" s="130"/>
      <c r="F92" s="28"/>
      <c r="G92" s="28"/>
    </row>
    <row r="93" spans="1:10" s="29" customFormat="1" x14ac:dyDescent="0.25">
      <c r="A93" s="130"/>
      <c r="B93" s="130"/>
      <c r="C93" s="130"/>
      <c r="D93" s="130"/>
      <c r="F93" s="28"/>
      <c r="G93" s="28"/>
    </row>
    <row r="94" spans="1:10" s="29" customFormat="1" x14ac:dyDescent="0.25">
      <c r="A94" s="130"/>
      <c r="B94" s="130"/>
      <c r="C94" s="130"/>
      <c r="D94" s="130"/>
      <c r="F94" s="28"/>
      <c r="G94" s="28"/>
    </row>
    <row r="95" spans="1:10" s="29" customFormat="1" x14ac:dyDescent="0.25">
      <c r="A95" s="130"/>
      <c r="B95" s="130"/>
      <c r="C95" s="130"/>
      <c r="D95" s="130"/>
      <c r="F95" s="28"/>
      <c r="G95" s="28"/>
    </row>
    <row r="96" spans="1:10" s="29" customFormat="1" x14ac:dyDescent="0.25">
      <c r="A96" s="130"/>
      <c r="B96" s="130"/>
      <c r="C96" s="130"/>
      <c r="D96" s="130"/>
      <c r="F96" s="28"/>
      <c r="G96" s="28"/>
    </row>
    <row r="97" spans="1:7" s="29" customFormat="1" x14ac:dyDescent="0.25">
      <c r="A97" s="130"/>
      <c r="B97" s="130"/>
      <c r="C97" s="130"/>
      <c r="D97" s="130"/>
      <c r="F97" s="28"/>
      <c r="G97" s="28"/>
    </row>
    <row r="98" spans="1:7" s="29" customFormat="1" x14ac:dyDescent="0.25">
      <c r="A98" s="130"/>
      <c r="B98" s="130"/>
      <c r="C98" s="130"/>
      <c r="D98" s="130"/>
      <c r="F98" s="28"/>
      <c r="G98" s="28"/>
    </row>
    <row r="99" spans="1:7" s="29" customFormat="1" x14ac:dyDescent="0.25">
      <c r="A99" s="130"/>
      <c r="B99" s="130"/>
      <c r="C99" s="130"/>
      <c r="D99" s="130"/>
      <c r="F99" s="28"/>
      <c r="G99" s="28"/>
    </row>
    <row r="100" spans="1:7" s="29" customFormat="1" x14ac:dyDescent="0.25">
      <c r="A100" s="130"/>
      <c r="B100" s="130"/>
      <c r="C100" s="130"/>
      <c r="D100" s="130"/>
      <c r="F100" s="28"/>
      <c r="G100" s="28"/>
    </row>
    <row r="101" spans="1:7" s="29" customFormat="1" x14ac:dyDescent="0.25">
      <c r="A101" s="130"/>
      <c r="B101" s="130"/>
      <c r="C101" s="130"/>
      <c r="D101" s="130"/>
      <c r="F101" s="28"/>
      <c r="G101" s="28"/>
    </row>
    <row r="102" spans="1:7" s="29" customFormat="1" x14ac:dyDescent="0.25">
      <c r="A102" s="130"/>
      <c r="B102" s="130"/>
      <c r="C102" s="130"/>
      <c r="D102" s="130"/>
      <c r="F102" s="28"/>
      <c r="G102" s="28"/>
    </row>
    <row r="103" spans="1:7" s="29" customFormat="1" x14ac:dyDescent="0.25">
      <c r="A103" s="130"/>
      <c r="B103" s="130"/>
      <c r="C103" s="130"/>
      <c r="D103" s="130"/>
      <c r="F103" s="28"/>
      <c r="G103" s="28"/>
    </row>
    <row r="104" spans="1:7" s="29" customFormat="1" x14ac:dyDescent="0.25">
      <c r="A104" s="130"/>
      <c r="B104" s="130"/>
      <c r="C104" s="130"/>
      <c r="D104" s="130"/>
      <c r="F104" s="28"/>
      <c r="G104" s="28"/>
    </row>
    <row r="105" spans="1:7" s="29" customFormat="1" x14ac:dyDescent="0.25">
      <c r="A105" s="130"/>
      <c r="B105" s="130"/>
      <c r="C105" s="130"/>
      <c r="D105" s="130"/>
      <c r="F105" s="28"/>
      <c r="G105" s="28"/>
    </row>
    <row r="106" spans="1:7" s="29" customFormat="1" x14ac:dyDescent="0.25">
      <c r="A106" s="130"/>
      <c r="B106" s="130"/>
      <c r="C106" s="130"/>
      <c r="D106" s="130"/>
      <c r="F106" s="28"/>
      <c r="G106" s="28"/>
    </row>
    <row r="107" spans="1:7" s="29" customFormat="1" x14ac:dyDescent="0.25">
      <c r="A107" s="130"/>
      <c r="B107" s="130"/>
      <c r="C107" s="130"/>
      <c r="D107" s="130"/>
      <c r="F107" s="28"/>
      <c r="G107" s="28"/>
    </row>
    <row r="108" spans="1:7" s="29" customFormat="1" x14ac:dyDescent="0.25">
      <c r="A108" s="130"/>
      <c r="B108" s="130"/>
      <c r="C108" s="130"/>
      <c r="D108" s="130"/>
      <c r="F108" s="28"/>
      <c r="G108" s="28"/>
    </row>
    <row r="109" spans="1:7" s="29" customFormat="1" x14ac:dyDescent="0.25">
      <c r="A109" s="130"/>
      <c r="B109" s="130"/>
      <c r="C109" s="130"/>
      <c r="D109" s="130"/>
      <c r="F109" s="28"/>
      <c r="G109" s="28"/>
    </row>
    <row r="110" spans="1:7" s="29" customFormat="1" x14ac:dyDescent="0.25">
      <c r="A110" s="130"/>
      <c r="B110" s="130"/>
      <c r="C110" s="130"/>
      <c r="D110" s="130"/>
      <c r="F110" s="28"/>
      <c r="G110" s="28"/>
    </row>
    <row r="111" spans="1:7" s="29" customFormat="1" x14ac:dyDescent="0.25">
      <c r="A111" s="130"/>
      <c r="B111" s="130"/>
      <c r="C111" s="130"/>
      <c r="D111" s="130"/>
      <c r="F111" s="28"/>
      <c r="G111" s="28"/>
    </row>
    <row r="112" spans="1:7" s="29" customFormat="1" x14ac:dyDescent="0.25">
      <c r="A112" s="130"/>
      <c r="B112" s="130"/>
      <c r="C112" s="130"/>
      <c r="D112" s="130"/>
      <c r="F112" s="28"/>
      <c r="G112" s="28"/>
    </row>
    <row r="113" spans="1:7" s="29" customFormat="1" x14ac:dyDescent="0.25">
      <c r="A113" s="130"/>
      <c r="B113" s="130"/>
      <c r="C113" s="130"/>
      <c r="D113" s="130"/>
      <c r="F113" s="28"/>
      <c r="G113" s="28"/>
    </row>
    <row r="114" spans="1:7" s="29" customFormat="1" x14ac:dyDescent="0.25">
      <c r="A114" s="130"/>
      <c r="B114" s="130"/>
      <c r="C114" s="130"/>
      <c r="D114" s="130"/>
      <c r="F114" s="28"/>
      <c r="G114" s="28"/>
    </row>
    <row r="115" spans="1:7" s="29" customFormat="1" x14ac:dyDescent="0.25">
      <c r="A115" s="130"/>
      <c r="B115" s="130"/>
      <c r="C115" s="130"/>
      <c r="D115" s="130"/>
      <c r="F115" s="28"/>
      <c r="G115" s="28"/>
    </row>
    <row r="116" spans="1:7" s="29" customFormat="1" x14ac:dyDescent="0.25">
      <c r="A116" s="130"/>
      <c r="B116" s="130"/>
      <c r="C116" s="130"/>
      <c r="D116" s="130"/>
      <c r="F116" s="28"/>
      <c r="G116" s="28"/>
    </row>
    <row r="117" spans="1:7" s="29" customFormat="1" x14ac:dyDescent="0.25">
      <c r="A117" s="130"/>
      <c r="B117" s="130"/>
      <c r="C117" s="130"/>
      <c r="D117" s="130"/>
      <c r="F117" s="28"/>
      <c r="G117" s="28"/>
    </row>
    <row r="118" spans="1:7" s="29" customFormat="1" x14ac:dyDescent="0.25">
      <c r="A118" s="130"/>
      <c r="B118" s="130"/>
      <c r="C118" s="130"/>
      <c r="D118" s="130"/>
      <c r="F118" s="28"/>
      <c r="G118" s="28"/>
    </row>
    <row r="119" spans="1:7" s="29" customFormat="1" x14ac:dyDescent="0.25">
      <c r="A119" s="130"/>
      <c r="B119" s="130"/>
      <c r="C119" s="130"/>
      <c r="D119" s="130"/>
      <c r="F119" s="28"/>
      <c r="G119" s="28"/>
    </row>
    <row r="120" spans="1:7" s="29" customFormat="1" x14ac:dyDescent="0.25">
      <c r="A120" s="130"/>
      <c r="B120" s="130"/>
      <c r="C120" s="130"/>
      <c r="D120" s="130"/>
      <c r="F120" s="28"/>
      <c r="G120" s="28"/>
    </row>
    <row r="121" spans="1:7" s="29" customFormat="1" x14ac:dyDescent="0.25">
      <c r="A121" s="130"/>
      <c r="B121" s="130"/>
      <c r="C121" s="130"/>
      <c r="D121" s="130"/>
      <c r="F121" s="28"/>
      <c r="G121" s="28"/>
    </row>
    <row r="122" spans="1:7" s="29" customFormat="1" x14ac:dyDescent="0.25">
      <c r="A122" s="130"/>
      <c r="B122" s="130"/>
      <c r="C122" s="130"/>
      <c r="D122" s="130"/>
      <c r="F122" s="28"/>
      <c r="G122" s="28"/>
    </row>
    <row r="123" spans="1:7" s="29" customFormat="1" x14ac:dyDescent="0.25">
      <c r="A123" s="130"/>
      <c r="B123" s="130"/>
      <c r="C123" s="130"/>
      <c r="D123" s="130"/>
      <c r="F123" s="28"/>
      <c r="G123" s="28"/>
    </row>
    <row r="124" spans="1:7" s="29" customFormat="1" x14ac:dyDescent="0.25">
      <c r="A124" s="130"/>
      <c r="B124" s="130"/>
      <c r="C124" s="130"/>
      <c r="D124" s="130"/>
      <c r="F124" s="28"/>
      <c r="G124" s="28"/>
    </row>
    <row r="125" spans="1:7" s="29" customFormat="1" x14ac:dyDescent="0.25">
      <c r="A125" s="130"/>
      <c r="B125" s="130"/>
      <c r="C125" s="130"/>
      <c r="D125" s="130"/>
      <c r="F125" s="28"/>
      <c r="G125" s="28"/>
    </row>
    <row r="126" spans="1:7" s="29" customFormat="1" x14ac:dyDescent="0.25">
      <c r="A126" s="130"/>
      <c r="B126" s="130"/>
      <c r="C126" s="130"/>
      <c r="D126" s="130"/>
      <c r="F126" s="28"/>
      <c r="G126" s="28"/>
    </row>
    <row r="127" spans="1:7" s="29" customFormat="1" x14ac:dyDescent="0.25">
      <c r="A127" s="130"/>
      <c r="B127" s="130"/>
      <c r="C127" s="130"/>
      <c r="D127" s="130"/>
      <c r="F127" s="28"/>
      <c r="G127" s="28"/>
    </row>
    <row r="128" spans="1:7" s="29" customFormat="1" x14ac:dyDescent="0.25">
      <c r="A128" s="130"/>
      <c r="B128" s="130"/>
      <c r="C128" s="130"/>
      <c r="D128" s="130"/>
      <c r="F128" s="28"/>
      <c r="G128" s="28"/>
    </row>
    <row r="129" spans="1:7" s="29" customFormat="1" x14ac:dyDescent="0.25">
      <c r="A129" s="130"/>
      <c r="B129" s="130"/>
      <c r="C129" s="130"/>
      <c r="D129" s="130"/>
      <c r="F129" s="28"/>
      <c r="G129" s="28"/>
    </row>
    <row r="130" spans="1:7" s="29" customFormat="1" x14ac:dyDescent="0.25">
      <c r="A130" s="130"/>
      <c r="B130" s="130"/>
      <c r="C130" s="130"/>
      <c r="D130" s="130"/>
      <c r="F130" s="28"/>
      <c r="G130" s="28"/>
    </row>
    <row r="131" spans="1:7" s="29" customFormat="1" x14ac:dyDescent="0.25">
      <c r="A131" s="130"/>
      <c r="B131" s="130"/>
      <c r="C131" s="130"/>
      <c r="D131" s="130"/>
      <c r="F131" s="28"/>
      <c r="G131" s="28"/>
    </row>
    <row r="132" spans="1:7" s="29" customFormat="1" x14ac:dyDescent="0.25">
      <c r="A132" s="130"/>
      <c r="B132" s="130"/>
      <c r="C132" s="130"/>
      <c r="D132" s="130"/>
      <c r="F132" s="28"/>
      <c r="G132" s="28"/>
    </row>
    <row r="133" spans="1:7" s="29" customFormat="1" x14ac:dyDescent="0.25">
      <c r="A133" s="130"/>
      <c r="B133" s="130"/>
      <c r="C133" s="130"/>
      <c r="D133" s="130"/>
      <c r="F133" s="28"/>
      <c r="G133" s="28"/>
    </row>
    <row r="134" spans="1:7" s="29" customFormat="1" x14ac:dyDescent="0.25">
      <c r="A134" s="130"/>
      <c r="B134" s="130"/>
      <c r="C134" s="130"/>
      <c r="D134" s="130"/>
      <c r="F134" s="28"/>
      <c r="G134" s="28"/>
    </row>
    <row r="135" spans="1:7" s="29" customFormat="1" x14ac:dyDescent="0.25">
      <c r="A135" s="130"/>
      <c r="B135" s="130"/>
      <c r="C135" s="130"/>
      <c r="D135" s="130"/>
      <c r="F135" s="28"/>
      <c r="G135" s="28"/>
    </row>
    <row r="136" spans="1:7" s="29" customFormat="1" x14ac:dyDescent="0.25">
      <c r="A136" s="130"/>
      <c r="B136" s="130"/>
      <c r="C136" s="130"/>
      <c r="D136" s="130"/>
      <c r="F136" s="28"/>
      <c r="G136" s="28"/>
    </row>
    <row r="137" spans="1:7" s="29" customFormat="1" x14ac:dyDescent="0.25">
      <c r="A137" s="130"/>
      <c r="B137" s="130"/>
      <c r="C137" s="130"/>
      <c r="D137" s="130"/>
      <c r="F137" s="28"/>
      <c r="G137" s="28"/>
    </row>
    <row r="138" spans="1:7" s="29" customFormat="1" x14ac:dyDescent="0.25">
      <c r="A138" s="130"/>
      <c r="B138" s="130"/>
      <c r="C138" s="130"/>
      <c r="D138" s="130"/>
      <c r="F138" s="28"/>
      <c r="G138" s="28"/>
    </row>
    <row r="139" spans="1:7" s="29" customFormat="1" x14ac:dyDescent="0.25">
      <c r="A139" s="130"/>
      <c r="B139" s="130"/>
      <c r="C139" s="130"/>
      <c r="D139" s="130"/>
      <c r="F139" s="28"/>
      <c r="G139" s="28"/>
    </row>
    <row r="140" spans="1:7" s="29" customFormat="1" x14ac:dyDescent="0.25">
      <c r="A140" s="130"/>
      <c r="B140" s="130"/>
      <c r="C140" s="130"/>
      <c r="D140" s="130"/>
      <c r="F140" s="28"/>
      <c r="G140" s="28"/>
    </row>
    <row r="141" spans="1:7" s="29" customFormat="1" x14ac:dyDescent="0.25">
      <c r="A141" s="130"/>
      <c r="B141" s="130"/>
      <c r="C141" s="130"/>
      <c r="D141" s="130"/>
      <c r="F141" s="28"/>
      <c r="G141" s="28"/>
    </row>
    <row r="142" spans="1:7" s="29" customFormat="1" x14ac:dyDescent="0.25">
      <c r="A142" s="130"/>
      <c r="B142" s="130"/>
      <c r="C142" s="130"/>
      <c r="D142" s="130"/>
      <c r="F142" s="28"/>
      <c r="G142" s="28"/>
    </row>
    <row r="143" spans="1:7" s="29" customFormat="1" x14ac:dyDescent="0.25">
      <c r="A143" s="130"/>
      <c r="B143" s="130"/>
      <c r="C143" s="130"/>
      <c r="D143" s="130"/>
      <c r="F143" s="28"/>
      <c r="G143" s="28"/>
    </row>
    <row r="144" spans="1:7" s="29" customFormat="1" x14ac:dyDescent="0.25">
      <c r="A144" s="130"/>
      <c r="B144" s="130"/>
      <c r="C144" s="130"/>
      <c r="D144" s="130"/>
      <c r="F144" s="28"/>
      <c r="G144" s="28"/>
    </row>
    <row r="145" spans="1:7" s="29" customFormat="1" x14ac:dyDescent="0.25">
      <c r="A145" s="130"/>
      <c r="B145" s="130"/>
      <c r="C145" s="130"/>
      <c r="D145" s="130"/>
      <c r="F145" s="28"/>
      <c r="G145" s="28"/>
    </row>
    <row r="146" spans="1:7" s="29" customFormat="1" x14ac:dyDescent="0.25">
      <c r="A146" s="130"/>
      <c r="B146" s="130"/>
      <c r="C146" s="130"/>
      <c r="D146" s="130"/>
      <c r="F146" s="28"/>
      <c r="G146" s="28"/>
    </row>
    <row r="147" spans="1:7" s="29" customFormat="1" x14ac:dyDescent="0.25">
      <c r="A147" s="130"/>
      <c r="B147" s="130"/>
      <c r="C147" s="130"/>
      <c r="D147" s="130"/>
      <c r="F147" s="28"/>
      <c r="G147" s="28"/>
    </row>
    <row r="148" spans="1:7" s="29" customFormat="1" x14ac:dyDescent="0.25">
      <c r="A148" s="130"/>
      <c r="B148" s="130"/>
      <c r="C148" s="130"/>
      <c r="D148" s="130"/>
      <c r="F148" s="28"/>
      <c r="G148" s="28"/>
    </row>
    <row r="149" spans="1:7" s="29" customFormat="1" x14ac:dyDescent="0.25">
      <c r="A149" s="130"/>
      <c r="B149" s="130"/>
      <c r="C149" s="130"/>
      <c r="D149" s="130"/>
      <c r="F149" s="28"/>
      <c r="G149" s="28"/>
    </row>
    <row r="150" spans="1:7" s="29" customFormat="1" x14ac:dyDescent="0.25">
      <c r="A150" s="130"/>
      <c r="B150" s="130"/>
      <c r="C150" s="130"/>
      <c r="D150" s="130"/>
      <c r="F150" s="28"/>
      <c r="G150" s="28"/>
    </row>
    <row r="151" spans="1:7" s="29" customFormat="1" x14ac:dyDescent="0.25">
      <c r="A151" s="130"/>
      <c r="B151" s="130"/>
      <c r="C151" s="130"/>
      <c r="D151" s="130"/>
      <c r="F151" s="28"/>
      <c r="G151" s="28"/>
    </row>
    <row r="152" spans="1:7" s="29" customFormat="1" x14ac:dyDescent="0.25">
      <c r="A152" s="130"/>
      <c r="B152" s="130"/>
      <c r="C152" s="130"/>
      <c r="D152" s="130"/>
      <c r="F152" s="28"/>
      <c r="G152" s="28"/>
    </row>
    <row r="153" spans="1:7" s="29" customFormat="1" x14ac:dyDescent="0.25">
      <c r="A153" s="130"/>
      <c r="B153" s="130"/>
      <c r="C153" s="130"/>
      <c r="D153" s="130"/>
      <c r="F153" s="28"/>
      <c r="G153" s="28"/>
    </row>
    <row r="154" spans="1:7" s="29" customFormat="1" x14ac:dyDescent="0.25">
      <c r="A154" s="130"/>
      <c r="B154" s="130"/>
      <c r="C154" s="130"/>
      <c r="D154" s="130"/>
      <c r="F154" s="28"/>
      <c r="G154" s="28"/>
    </row>
    <row r="155" spans="1:7" s="29" customFormat="1" x14ac:dyDescent="0.25">
      <c r="A155" s="130"/>
      <c r="B155" s="130"/>
      <c r="C155" s="130"/>
      <c r="D155" s="130"/>
      <c r="F155" s="28"/>
      <c r="G155" s="28"/>
    </row>
    <row r="156" spans="1:7" s="29" customFormat="1" x14ac:dyDescent="0.25">
      <c r="A156" s="130"/>
      <c r="B156" s="130"/>
      <c r="C156" s="130"/>
      <c r="D156" s="130"/>
      <c r="F156" s="28"/>
      <c r="G156" s="28"/>
    </row>
    <row r="157" spans="1:7" s="29" customFormat="1" x14ac:dyDescent="0.25">
      <c r="A157" s="130"/>
      <c r="B157" s="130"/>
      <c r="C157" s="130"/>
      <c r="D157" s="130"/>
      <c r="F157" s="28"/>
      <c r="G157" s="28"/>
    </row>
    <row r="158" spans="1:7" s="29" customFormat="1" x14ac:dyDescent="0.25">
      <c r="A158" s="130"/>
      <c r="B158" s="130"/>
      <c r="C158" s="130"/>
      <c r="D158" s="130"/>
      <c r="F158" s="28"/>
      <c r="G158" s="28"/>
    </row>
    <row r="159" spans="1:7" s="29" customFormat="1" x14ac:dyDescent="0.25">
      <c r="A159" s="130"/>
      <c r="B159" s="130"/>
      <c r="C159" s="130"/>
      <c r="D159" s="130"/>
      <c r="F159" s="28"/>
      <c r="G159" s="28"/>
    </row>
    <row r="160" spans="1:7" s="29" customFormat="1" x14ac:dyDescent="0.25">
      <c r="A160" s="130"/>
      <c r="B160" s="130"/>
      <c r="C160" s="130"/>
      <c r="D160" s="130"/>
      <c r="F160" s="28"/>
      <c r="G160" s="28"/>
    </row>
    <row r="161" spans="1:7" s="29" customFormat="1" x14ac:dyDescent="0.25">
      <c r="A161" s="130"/>
      <c r="B161" s="130"/>
      <c r="C161" s="130"/>
      <c r="D161" s="130"/>
      <c r="F161" s="28"/>
      <c r="G161" s="28"/>
    </row>
    <row r="162" spans="1:7" s="29" customFormat="1" x14ac:dyDescent="0.25">
      <c r="A162" s="130"/>
      <c r="B162" s="130"/>
      <c r="C162" s="130"/>
      <c r="D162" s="130"/>
      <c r="F162" s="28"/>
      <c r="G162" s="28"/>
    </row>
    <row r="163" spans="1:7" s="29" customFormat="1" x14ac:dyDescent="0.25">
      <c r="A163" s="130"/>
      <c r="B163" s="130"/>
      <c r="C163" s="130"/>
      <c r="D163" s="130"/>
      <c r="F163" s="28"/>
      <c r="G163" s="28"/>
    </row>
    <row r="164" spans="1:7" s="29" customFormat="1" x14ac:dyDescent="0.25">
      <c r="A164" s="130"/>
      <c r="B164" s="130"/>
      <c r="C164" s="130"/>
      <c r="D164" s="130"/>
      <c r="F164" s="28"/>
      <c r="G164" s="28"/>
    </row>
    <row r="165" spans="1:7" s="29" customFormat="1" x14ac:dyDescent="0.25">
      <c r="A165" s="130"/>
      <c r="B165" s="130"/>
      <c r="C165" s="130"/>
      <c r="D165" s="130"/>
      <c r="F165" s="28"/>
      <c r="G165" s="28"/>
    </row>
    <row r="166" spans="1:7" s="29" customFormat="1" x14ac:dyDescent="0.25">
      <c r="A166" s="130"/>
      <c r="B166" s="130"/>
      <c r="C166" s="130"/>
      <c r="D166" s="130"/>
      <c r="F166" s="28"/>
      <c r="G166" s="28"/>
    </row>
    <row r="167" spans="1:7" s="29" customFormat="1" x14ac:dyDescent="0.25">
      <c r="A167" s="130"/>
      <c r="B167" s="130"/>
      <c r="C167" s="130"/>
      <c r="D167" s="130"/>
      <c r="F167" s="28"/>
      <c r="G167" s="28"/>
    </row>
    <row r="168" spans="1:7" s="29" customFormat="1" x14ac:dyDescent="0.25">
      <c r="A168" s="130"/>
      <c r="B168" s="130"/>
      <c r="C168" s="130"/>
      <c r="D168" s="130"/>
      <c r="F168" s="28"/>
      <c r="G168" s="28"/>
    </row>
    <row r="169" spans="1:7" s="29" customFormat="1" x14ac:dyDescent="0.25">
      <c r="A169" s="130"/>
      <c r="B169" s="130"/>
      <c r="C169" s="130"/>
      <c r="D169" s="130"/>
      <c r="F169" s="28"/>
      <c r="G169" s="28"/>
    </row>
    <row r="170" spans="1:7" s="29" customFormat="1" x14ac:dyDescent="0.25">
      <c r="A170" s="130"/>
      <c r="B170" s="130"/>
      <c r="C170" s="130"/>
      <c r="D170" s="130"/>
      <c r="F170" s="28"/>
      <c r="G170" s="28"/>
    </row>
    <row r="171" spans="1:7" s="29" customFormat="1" x14ac:dyDescent="0.25">
      <c r="A171" s="130"/>
      <c r="B171" s="130"/>
      <c r="C171" s="130"/>
      <c r="D171" s="130"/>
      <c r="F171" s="28"/>
      <c r="G171" s="28"/>
    </row>
    <row r="172" spans="1:7" s="29" customFormat="1" x14ac:dyDescent="0.25">
      <c r="A172" s="130"/>
      <c r="B172" s="130"/>
      <c r="C172" s="130"/>
      <c r="D172" s="130"/>
      <c r="F172" s="28"/>
      <c r="G172" s="28"/>
    </row>
    <row r="173" spans="1:7" s="29" customFormat="1" x14ac:dyDescent="0.25">
      <c r="A173" s="130"/>
      <c r="B173" s="130"/>
      <c r="C173" s="130"/>
      <c r="D173" s="130"/>
      <c r="F173" s="28"/>
      <c r="G173" s="28"/>
    </row>
    <row r="174" spans="1:7" s="29" customFormat="1" x14ac:dyDescent="0.25">
      <c r="A174" s="130"/>
      <c r="B174" s="130"/>
      <c r="C174" s="130"/>
      <c r="D174" s="130"/>
      <c r="F174" s="28"/>
      <c r="G174" s="28"/>
    </row>
    <row r="175" spans="1:7" s="29" customFormat="1" x14ac:dyDescent="0.25">
      <c r="A175" s="130"/>
      <c r="B175" s="130"/>
      <c r="C175" s="130"/>
      <c r="D175" s="130"/>
      <c r="F175" s="28"/>
      <c r="G175" s="28"/>
    </row>
    <row r="176" spans="1:7" s="29" customFormat="1" x14ac:dyDescent="0.25">
      <c r="A176" s="130"/>
      <c r="B176" s="130"/>
      <c r="C176" s="130"/>
      <c r="D176" s="130"/>
      <c r="F176" s="28"/>
      <c r="G176" s="28"/>
    </row>
    <row r="177" spans="1:7" s="29" customFormat="1" x14ac:dyDescent="0.25">
      <c r="A177" s="130"/>
      <c r="B177" s="130"/>
      <c r="C177" s="130"/>
      <c r="D177" s="130"/>
      <c r="F177" s="28"/>
      <c r="G177" s="28"/>
    </row>
    <row r="178" spans="1:7" s="29" customFormat="1" x14ac:dyDescent="0.25">
      <c r="A178" s="130"/>
      <c r="B178" s="130"/>
      <c r="C178" s="130"/>
      <c r="D178" s="130"/>
      <c r="F178" s="28"/>
      <c r="G178" s="28"/>
    </row>
    <row r="179" spans="1:7" s="29" customFormat="1" x14ac:dyDescent="0.25">
      <c r="A179" s="130"/>
      <c r="B179" s="130"/>
      <c r="C179" s="130"/>
      <c r="D179" s="130"/>
      <c r="F179" s="28"/>
      <c r="G179" s="28"/>
    </row>
    <row r="180" spans="1:7" s="29" customFormat="1" x14ac:dyDescent="0.25">
      <c r="A180" s="130"/>
      <c r="B180" s="130"/>
      <c r="C180" s="130"/>
      <c r="D180" s="130"/>
      <c r="F180" s="28"/>
      <c r="G180" s="28"/>
    </row>
    <row r="181" spans="1:7" s="29" customFormat="1" x14ac:dyDescent="0.25">
      <c r="A181" s="130"/>
      <c r="B181" s="130"/>
      <c r="C181" s="130"/>
      <c r="D181" s="130"/>
      <c r="F181" s="28"/>
      <c r="G181" s="28"/>
    </row>
    <row r="182" spans="1:7" s="29" customFormat="1" x14ac:dyDescent="0.25">
      <c r="A182" s="130"/>
      <c r="B182" s="130"/>
      <c r="C182" s="130"/>
      <c r="D182" s="130"/>
      <c r="F182" s="28"/>
      <c r="G182" s="28"/>
    </row>
    <row r="183" spans="1:7" s="29" customFormat="1" x14ac:dyDescent="0.25">
      <c r="A183" s="130"/>
      <c r="B183" s="130"/>
      <c r="C183" s="130"/>
      <c r="D183" s="130"/>
      <c r="F183" s="28"/>
      <c r="G183" s="28"/>
    </row>
    <row r="184" spans="1:7" s="29" customFormat="1" x14ac:dyDescent="0.25">
      <c r="A184" s="130"/>
      <c r="B184" s="130"/>
      <c r="C184" s="130"/>
      <c r="D184" s="130"/>
      <c r="F184" s="28"/>
      <c r="G184" s="28"/>
    </row>
    <row r="185" spans="1:7" s="29" customFormat="1" x14ac:dyDescent="0.25">
      <c r="A185" s="130"/>
      <c r="B185" s="130"/>
      <c r="C185" s="130"/>
      <c r="D185" s="130"/>
      <c r="F185" s="28"/>
      <c r="G185" s="28"/>
    </row>
    <row r="186" spans="1:7" s="29" customFormat="1" x14ac:dyDescent="0.25">
      <c r="A186" s="130"/>
      <c r="B186" s="130"/>
      <c r="C186" s="130"/>
      <c r="D186" s="130"/>
      <c r="F186" s="28"/>
      <c r="G186" s="28"/>
    </row>
    <row r="187" spans="1:7" s="29" customFormat="1" x14ac:dyDescent="0.25">
      <c r="A187" s="130"/>
      <c r="B187" s="130"/>
      <c r="C187" s="130"/>
      <c r="D187" s="130"/>
      <c r="F187" s="28"/>
      <c r="G187" s="28"/>
    </row>
    <row r="188" spans="1:7" s="29" customFormat="1" x14ac:dyDescent="0.25">
      <c r="A188" s="130"/>
      <c r="B188" s="130"/>
      <c r="C188" s="130"/>
      <c r="D188" s="130"/>
      <c r="F188" s="28"/>
      <c r="G188" s="28"/>
    </row>
    <row r="189" spans="1:7" s="29" customFormat="1" x14ac:dyDescent="0.25">
      <c r="A189" s="130"/>
      <c r="B189" s="130"/>
      <c r="C189" s="130"/>
      <c r="D189" s="130"/>
      <c r="F189" s="28"/>
      <c r="G189" s="28"/>
    </row>
    <row r="190" spans="1:7" s="29" customFormat="1" x14ac:dyDescent="0.25">
      <c r="A190" s="130"/>
      <c r="B190" s="130"/>
      <c r="C190" s="130"/>
      <c r="D190" s="130"/>
      <c r="F190" s="28"/>
      <c r="G190" s="28"/>
    </row>
    <row r="191" spans="1:7" s="29" customFormat="1" x14ac:dyDescent="0.25">
      <c r="A191" s="130"/>
      <c r="B191" s="130"/>
      <c r="C191" s="130"/>
      <c r="D191" s="130"/>
      <c r="F191" s="28"/>
      <c r="G191" s="28"/>
    </row>
    <row r="192" spans="1:7" s="29" customFormat="1" x14ac:dyDescent="0.25">
      <c r="A192" s="130"/>
      <c r="B192" s="130"/>
      <c r="C192" s="130"/>
      <c r="D192" s="130"/>
      <c r="F192" s="28"/>
      <c r="G192" s="28"/>
    </row>
    <row r="193" spans="1:7" s="29" customFormat="1" x14ac:dyDescent="0.25">
      <c r="A193" s="130"/>
      <c r="B193" s="130"/>
      <c r="C193" s="130"/>
      <c r="D193" s="130"/>
      <c r="F193" s="28"/>
      <c r="G193" s="28"/>
    </row>
    <row r="194" spans="1:7" s="29" customFormat="1" x14ac:dyDescent="0.25">
      <c r="A194" s="130"/>
      <c r="B194" s="130"/>
      <c r="C194" s="130"/>
      <c r="D194" s="130"/>
      <c r="F194" s="28"/>
      <c r="G194" s="28"/>
    </row>
    <row r="195" spans="1:7" s="29" customFormat="1" x14ac:dyDescent="0.25">
      <c r="A195" s="130"/>
      <c r="B195" s="130"/>
      <c r="C195" s="130"/>
      <c r="D195" s="130"/>
      <c r="F195" s="28"/>
      <c r="G195" s="28"/>
    </row>
    <row r="196" spans="1:7" s="29" customFormat="1" x14ac:dyDescent="0.25">
      <c r="A196" s="130"/>
      <c r="B196" s="130"/>
      <c r="C196" s="130"/>
      <c r="D196" s="130"/>
      <c r="F196" s="28"/>
      <c r="G196" s="28"/>
    </row>
    <row r="197" spans="1:7" s="29" customFormat="1" x14ac:dyDescent="0.25">
      <c r="A197" s="130"/>
      <c r="B197" s="130"/>
      <c r="C197" s="130"/>
      <c r="D197" s="130"/>
      <c r="F197" s="28"/>
      <c r="G197" s="28"/>
    </row>
    <row r="198" spans="1:7" s="29" customFormat="1" x14ac:dyDescent="0.25">
      <c r="A198" s="130"/>
      <c r="B198" s="130"/>
      <c r="C198" s="130"/>
      <c r="D198" s="130"/>
      <c r="F198" s="28"/>
      <c r="G198" s="28"/>
    </row>
    <row r="199" spans="1:7" s="29" customFormat="1" x14ac:dyDescent="0.25">
      <c r="A199" s="130"/>
      <c r="B199" s="130"/>
      <c r="C199" s="130"/>
      <c r="D199" s="130"/>
      <c r="F199" s="28"/>
      <c r="G199" s="28"/>
    </row>
    <row r="200" spans="1:7" s="29" customFormat="1" x14ac:dyDescent="0.25">
      <c r="A200" s="130"/>
      <c r="B200" s="130"/>
      <c r="C200" s="130"/>
      <c r="D200" s="130"/>
      <c r="F200" s="28"/>
      <c r="G200" s="28"/>
    </row>
    <row r="201" spans="1:7" s="29" customFormat="1" x14ac:dyDescent="0.25">
      <c r="A201" s="130"/>
      <c r="B201" s="130"/>
      <c r="C201" s="130"/>
      <c r="D201" s="130"/>
      <c r="F201" s="28"/>
      <c r="G201" s="28"/>
    </row>
    <row r="202" spans="1:7" s="29" customFormat="1" x14ac:dyDescent="0.25">
      <c r="A202" s="130"/>
      <c r="B202" s="130"/>
      <c r="C202" s="130"/>
      <c r="D202" s="130"/>
      <c r="F202" s="28"/>
      <c r="G202" s="28"/>
    </row>
    <row r="203" spans="1:7" s="29" customFormat="1" x14ac:dyDescent="0.25">
      <c r="A203" s="130"/>
      <c r="B203" s="130"/>
      <c r="C203" s="130"/>
      <c r="D203" s="130"/>
      <c r="F203" s="28"/>
      <c r="G203" s="28"/>
    </row>
    <row r="204" spans="1:7" s="29" customFormat="1" x14ac:dyDescent="0.25">
      <c r="A204" s="130"/>
      <c r="B204" s="130"/>
      <c r="C204" s="130"/>
      <c r="D204" s="130"/>
      <c r="F204" s="28"/>
      <c r="G204" s="28"/>
    </row>
    <row r="205" spans="1:7" s="29" customFormat="1" x14ac:dyDescent="0.25">
      <c r="A205" s="130"/>
      <c r="B205" s="130"/>
      <c r="C205" s="130"/>
      <c r="D205" s="130"/>
      <c r="F205" s="28"/>
      <c r="G205" s="28"/>
    </row>
    <row r="206" spans="1:7" s="29" customFormat="1" x14ac:dyDescent="0.25">
      <c r="A206" s="130"/>
      <c r="B206" s="130"/>
      <c r="C206" s="130"/>
      <c r="D206" s="130"/>
      <c r="F206" s="28"/>
      <c r="G206" s="28"/>
    </row>
    <row r="207" spans="1:7" s="29" customFormat="1" x14ac:dyDescent="0.25">
      <c r="A207" s="130"/>
      <c r="B207" s="130"/>
      <c r="C207" s="130"/>
      <c r="D207" s="130"/>
      <c r="F207" s="28"/>
      <c r="G207" s="28"/>
    </row>
    <row r="208" spans="1:7" s="29" customFormat="1" x14ac:dyDescent="0.25">
      <c r="A208" s="130"/>
      <c r="B208" s="130"/>
      <c r="C208" s="130"/>
      <c r="D208" s="130"/>
      <c r="F208" s="28"/>
      <c r="G208" s="28"/>
    </row>
    <row r="209" spans="1:7" s="29" customFormat="1" x14ac:dyDescent="0.25">
      <c r="A209" s="130"/>
      <c r="B209" s="130"/>
      <c r="C209" s="130"/>
      <c r="D209" s="130"/>
      <c r="F209" s="28"/>
      <c r="G209" s="28"/>
    </row>
    <row r="210" spans="1:7" s="29" customFormat="1" x14ac:dyDescent="0.25">
      <c r="A210" s="130"/>
      <c r="B210" s="130"/>
      <c r="C210" s="130"/>
      <c r="D210" s="130"/>
      <c r="F210" s="28"/>
      <c r="G210" s="28"/>
    </row>
    <row r="211" spans="1:7" s="29" customFormat="1" x14ac:dyDescent="0.25">
      <c r="A211" s="130"/>
      <c r="B211" s="130"/>
      <c r="C211" s="130"/>
      <c r="D211" s="130"/>
      <c r="F211" s="28"/>
      <c r="G211" s="28"/>
    </row>
    <row r="212" spans="1:7" s="29" customFormat="1" x14ac:dyDescent="0.25">
      <c r="A212" s="130"/>
      <c r="B212" s="130"/>
      <c r="C212" s="130"/>
      <c r="D212" s="130"/>
      <c r="F212" s="28"/>
      <c r="G212" s="28"/>
    </row>
    <row r="213" spans="1:7" s="29" customFormat="1" x14ac:dyDescent="0.25">
      <c r="A213" s="130"/>
      <c r="B213" s="130"/>
      <c r="C213" s="130"/>
      <c r="D213" s="130"/>
      <c r="F213" s="28"/>
      <c r="G213" s="28"/>
    </row>
    <row r="214" spans="1:7" s="29" customFormat="1" x14ac:dyDescent="0.25">
      <c r="A214" s="130"/>
      <c r="B214" s="130"/>
      <c r="C214" s="130"/>
      <c r="D214" s="130"/>
      <c r="F214" s="28"/>
      <c r="G214" s="28"/>
    </row>
    <row r="215" spans="1:7" s="29" customFormat="1" x14ac:dyDescent="0.25">
      <c r="A215" s="130"/>
      <c r="B215" s="130"/>
      <c r="C215" s="130"/>
      <c r="D215" s="130"/>
      <c r="F215" s="28"/>
      <c r="G215" s="28"/>
    </row>
    <row r="216" spans="1:7" s="29" customFormat="1" x14ac:dyDescent="0.25">
      <c r="A216" s="130"/>
      <c r="B216" s="130"/>
      <c r="C216" s="130"/>
      <c r="D216" s="130"/>
      <c r="F216" s="28"/>
      <c r="G216" s="28"/>
    </row>
    <row r="217" spans="1:7" s="29" customFormat="1" x14ac:dyDescent="0.25">
      <c r="A217" s="130"/>
      <c r="B217" s="130"/>
      <c r="C217" s="130"/>
      <c r="D217" s="130"/>
      <c r="F217" s="28"/>
      <c r="G217" s="28"/>
    </row>
    <row r="218" spans="1:7" s="29" customFormat="1" x14ac:dyDescent="0.25">
      <c r="A218" s="130"/>
      <c r="B218" s="130"/>
      <c r="C218" s="130"/>
      <c r="D218" s="130"/>
      <c r="F218" s="28"/>
      <c r="G218" s="28"/>
    </row>
    <row r="219" spans="1:7" s="29" customFormat="1" x14ac:dyDescent="0.25">
      <c r="A219" s="130"/>
      <c r="B219" s="130"/>
      <c r="C219" s="130"/>
      <c r="D219" s="130"/>
      <c r="F219" s="28"/>
      <c r="G219" s="28"/>
    </row>
    <row r="220" spans="1:7" s="29" customFormat="1" x14ac:dyDescent="0.25">
      <c r="A220" s="130"/>
      <c r="B220" s="130"/>
      <c r="C220" s="130"/>
      <c r="D220" s="130"/>
      <c r="F220" s="28"/>
      <c r="G220" s="28"/>
    </row>
    <row r="221" spans="1:7" s="29" customFormat="1" x14ac:dyDescent="0.25">
      <c r="A221" s="130"/>
      <c r="B221" s="130"/>
      <c r="C221" s="130"/>
      <c r="D221" s="130"/>
      <c r="F221" s="28"/>
      <c r="G221" s="28"/>
    </row>
    <row r="222" spans="1:7" s="29" customFormat="1" x14ac:dyDescent="0.25">
      <c r="A222" s="130"/>
      <c r="B222" s="130"/>
      <c r="C222" s="130"/>
      <c r="D222" s="130"/>
      <c r="F222" s="28"/>
      <c r="G222" s="28"/>
    </row>
    <row r="223" spans="1:7" s="29" customFormat="1" x14ac:dyDescent="0.25">
      <c r="A223" s="130"/>
      <c r="B223" s="130"/>
      <c r="C223" s="130"/>
      <c r="D223" s="130"/>
      <c r="F223" s="28"/>
      <c r="G223" s="28"/>
    </row>
    <row r="224" spans="1:7" s="29" customFormat="1" x14ac:dyDescent="0.25">
      <c r="A224" s="130"/>
      <c r="B224" s="130"/>
      <c r="C224" s="130"/>
      <c r="D224" s="130"/>
      <c r="F224" s="28"/>
      <c r="G224" s="28"/>
    </row>
    <row r="225" spans="1:7" s="29" customFormat="1" x14ac:dyDescent="0.25">
      <c r="A225" s="130"/>
      <c r="B225" s="130"/>
      <c r="C225" s="130"/>
      <c r="D225" s="130"/>
      <c r="F225" s="28"/>
      <c r="G225" s="28"/>
    </row>
    <row r="226" spans="1:7" s="29" customFormat="1" x14ac:dyDescent="0.25">
      <c r="A226" s="130"/>
      <c r="B226" s="130"/>
      <c r="C226" s="130"/>
      <c r="D226" s="130"/>
      <c r="F226" s="28"/>
      <c r="G226" s="28"/>
    </row>
    <row r="227" spans="1:7" s="29" customFormat="1" x14ac:dyDescent="0.25">
      <c r="A227" s="130"/>
      <c r="B227" s="130"/>
      <c r="C227" s="130"/>
      <c r="D227" s="130"/>
      <c r="F227" s="28"/>
      <c r="G227" s="28"/>
    </row>
    <row r="228" spans="1:7" s="29" customFormat="1" x14ac:dyDescent="0.25">
      <c r="A228" s="130"/>
      <c r="B228" s="130"/>
      <c r="C228" s="130"/>
      <c r="D228" s="130"/>
      <c r="F228" s="28"/>
      <c r="G228" s="28"/>
    </row>
    <row r="229" spans="1:7" s="29" customFormat="1" x14ac:dyDescent="0.25">
      <c r="A229" s="130"/>
      <c r="B229" s="130"/>
      <c r="C229" s="130"/>
      <c r="D229" s="130"/>
      <c r="F229" s="28"/>
      <c r="G229" s="28"/>
    </row>
    <row r="230" spans="1:7" s="29" customFormat="1" x14ac:dyDescent="0.25">
      <c r="A230" s="130"/>
      <c r="B230" s="130"/>
      <c r="C230" s="130"/>
      <c r="D230" s="130"/>
      <c r="F230" s="28"/>
      <c r="G230" s="28"/>
    </row>
    <row r="231" spans="1:7" s="29" customFormat="1" x14ac:dyDescent="0.25">
      <c r="A231" s="130"/>
      <c r="B231" s="130"/>
      <c r="C231" s="130"/>
      <c r="D231" s="130"/>
      <c r="F231" s="28"/>
      <c r="G231" s="28"/>
    </row>
    <row r="232" spans="1:7" s="29" customFormat="1" x14ac:dyDescent="0.25">
      <c r="A232" s="130"/>
      <c r="B232" s="130"/>
      <c r="C232" s="130"/>
      <c r="D232" s="130"/>
      <c r="F232" s="28"/>
      <c r="G232" s="28"/>
    </row>
    <row r="233" spans="1:7" s="29" customFormat="1" x14ac:dyDescent="0.25">
      <c r="A233" s="130"/>
      <c r="B233" s="130"/>
      <c r="C233" s="130"/>
      <c r="D233" s="130"/>
      <c r="F233" s="28"/>
      <c r="G233" s="28"/>
    </row>
    <row r="234" spans="1:7" s="29" customFormat="1" x14ac:dyDescent="0.25">
      <c r="A234" s="130"/>
      <c r="B234" s="130"/>
      <c r="C234" s="130"/>
      <c r="D234" s="130"/>
      <c r="F234" s="28"/>
      <c r="G234" s="28"/>
    </row>
    <row r="235" spans="1:7" s="29" customFormat="1" x14ac:dyDescent="0.25">
      <c r="A235" s="130"/>
      <c r="B235" s="130"/>
      <c r="C235" s="130"/>
      <c r="D235" s="130"/>
      <c r="F235" s="28"/>
      <c r="G235" s="28"/>
    </row>
    <row r="236" spans="1:7" s="29" customFormat="1" x14ac:dyDescent="0.25">
      <c r="A236" s="130"/>
      <c r="B236" s="130"/>
      <c r="C236" s="130"/>
      <c r="D236" s="130"/>
      <c r="F236" s="28"/>
      <c r="G236" s="28"/>
    </row>
    <row r="237" spans="1:7" s="29" customFormat="1" x14ac:dyDescent="0.25">
      <c r="A237" s="130"/>
      <c r="B237" s="130"/>
      <c r="C237" s="130"/>
      <c r="D237" s="130"/>
      <c r="F237" s="28"/>
      <c r="G237" s="28"/>
    </row>
    <row r="238" spans="1:7" s="29" customFormat="1" x14ac:dyDescent="0.25">
      <c r="A238" s="130"/>
      <c r="B238" s="130"/>
      <c r="C238" s="130"/>
      <c r="D238" s="130"/>
      <c r="F238" s="28"/>
      <c r="G238" s="28"/>
    </row>
    <row r="239" spans="1:7" s="29" customFormat="1" x14ac:dyDescent="0.25">
      <c r="A239" s="130"/>
      <c r="B239" s="130"/>
      <c r="C239" s="130"/>
      <c r="D239" s="130"/>
      <c r="F239" s="28"/>
      <c r="G239" s="28"/>
    </row>
    <row r="240" spans="1:7" s="29" customFormat="1" x14ac:dyDescent="0.25">
      <c r="A240" s="130"/>
      <c r="B240" s="130"/>
      <c r="C240" s="130"/>
      <c r="D240" s="130"/>
      <c r="F240" s="28"/>
      <c r="G240" s="28"/>
    </row>
    <row r="241" spans="1:7" s="29" customFormat="1" x14ac:dyDescent="0.25">
      <c r="A241" s="130"/>
      <c r="B241" s="130"/>
      <c r="C241" s="130"/>
      <c r="D241" s="130"/>
      <c r="F241" s="28"/>
      <c r="G241" s="28"/>
    </row>
    <row r="242" spans="1:7" s="29" customFormat="1" x14ac:dyDescent="0.25">
      <c r="A242" s="130"/>
      <c r="B242" s="130"/>
      <c r="C242" s="130"/>
      <c r="D242" s="130"/>
      <c r="F242" s="28"/>
      <c r="G242" s="28"/>
    </row>
    <row r="243" spans="1:7" s="29" customFormat="1" x14ac:dyDescent="0.25">
      <c r="A243" s="130"/>
      <c r="B243" s="130"/>
      <c r="C243" s="130"/>
      <c r="D243" s="130"/>
      <c r="F243" s="28"/>
      <c r="G243" s="28"/>
    </row>
    <row r="244" spans="1:7" s="29" customFormat="1" x14ac:dyDescent="0.25">
      <c r="A244" s="130"/>
      <c r="B244" s="130"/>
      <c r="C244" s="130"/>
      <c r="D244" s="130"/>
      <c r="F244" s="28"/>
      <c r="G244" s="28"/>
    </row>
    <row r="245" spans="1:7" s="29" customFormat="1" x14ac:dyDescent="0.25">
      <c r="A245" s="130"/>
      <c r="B245" s="130"/>
      <c r="C245" s="130"/>
      <c r="D245" s="130"/>
      <c r="F245" s="28"/>
      <c r="G245" s="28"/>
    </row>
    <row r="246" spans="1:7" s="29" customFormat="1" x14ac:dyDescent="0.25">
      <c r="A246" s="130"/>
      <c r="B246" s="130"/>
      <c r="C246" s="130"/>
      <c r="D246" s="130"/>
      <c r="F246" s="28"/>
      <c r="G246" s="28"/>
    </row>
    <row r="247" spans="1:7" s="29" customFormat="1" x14ac:dyDescent="0.25">
      <c r="A247" s="130"/>
      <c r="B247" s="130"/>
      <c r="C247" s="130"/>
      <c r="D247" s="130"/>
      <c r="F247" s="28"/>
      <c r="G247" s="28"/>
    </row>
    <row r="248" spans="1:7" s="29" customFormat="1" x14ac:dyDescent="0.25">
      <c r="A248" s="130"/>
      <c r="B248" s="130"/>
      <c r="C248" s="130"/>
      <c r="D248" s="130"/>
      <c r="F248" s="28"/>
      <c r="G248" s="28"/>
    </row>
    <row r="249" spans="1:7" s="29" customFormat="1" x14ac:dyDescent="0.25">
      <c r="A249" s="130"/>
      <c r="B249" s="130"/>
      <c r="C249" s="130"/>
      <c r="D249" s="130"/>
      <c r="F249" s="28"/>
      <c r="G249" s="28"/>
    </row>
    <row r="250" spans="1:7" s="29" customFormat="1" x14ac:dyDescent="0.25">
      <c r="A250" s="130"/>
      <c r="B250" s="130"/>
      <c r="C250" s="130"/>
      <c r="D250" s="130"/>
      <c r="F250" s="28"/>
      <c r="G250" s="28"/>
    </row>
    <row r="251" spans="1:7" s="29" customFormat="1" x14ac:dyDescent="0.25">
      <c r="A251" s="130"/>
      <c r="B251" s="130"/>
      <c r="C251" s="130"/>
      <c r="D251" s="130"/>
      <c r="F251" s="28"/>
      <c r="G251" s="28"/>
    </row>
    <row r="252" spans="1:7" s="29" customFormat="1" x14ac:dyDescent="0.25">
      <c r="A252" s="130"/>
      <c r="B252" s="130"/>
      <c r="C252" s="130"/>
      <c r="D252" s="130"/>
      <c r="F252" s="28"/>
      <c r="G252" s="28"/>
    </row>
    <row r="253" spans="1:7" s="29" customFormat="1" x14ac:dyDescent="0.25">
      <c r="A253" s="130"/>
      <c r="B253" s="130"/>
      <c r="C253" s="130"/>
      <c r="D253" s="130"/>
      <c r="F253" s="28"/>
      <c r="G253" s="28"/>
    </row>
    <row r="254" spans="1:7" s="29" customFormat="1" x14ac:dyDescent="0.25">
      <c r="A254" s="130"/>
      <c r="B254" s="130"/>
      <c r="C254" s="130"/>
      <c r="D254" s="130"/>
      <c r="F254" s="28"/>
      <c r="G254" s="28"/>
    </row>
    <row r="255" spans="1:7" s="29" customFormat="1" x14ac:dyDescent="0.25">
      <c r="A255" s="130"/>
      <c r="B255" s="130"/>
      <c r="C255" s="130"/>
      <c r="D255" s="130"/>
      <c r="F255" s="28"/>
      <c r="G255" s="28"/>
    </row>
    <row r="256" spans="1:7" s="29" customFormat="1" x14ac:dyDescent="0.25">
      <c r="A256" s="130"/>
      <c r="B256" s="130"/>
      <c r="C256" s="130"/>
      <c r="D256" s="130"/>
      <c r="F256" s="28"/>
      <c r="G256" s="28"/>
    </row>
    <row r="257" spans="1:7" s="29" customFormat="1" x14ac:dyDescent="0.25">
      <c r="A257" s="130"/>
      <c r="B257" s="130"/>
      <c r="C257" s="130"/>
      <c r="D257" s="130"/>
      <c r="F257" s="28"/>
      <c r="G257" s="28"/>
    </row>
    <row r="258" spans="1:7" s="29" customFormat="1" x14ac:dyDescent="0.25">
      <c r="A258" s="130"/>
      <c r="B258" s="130"/>
      <c r="C258" s="130"/>
      <c r="D258" s="130"/>
      <c r="F258" s="28"/>
      <c r="G258" s="28"/>
    </row>
    <row r="259" spans="1:7" s="29" customFormat="1" x14ac:dyDescent="0.25">
      <c r="A259" s="130"/>
      <c r="B259" s="130"/>
      <c r="C259" s="130"/>
      <c r="D259" s="130"/>
      <c r="F259" s="28"/>
      <c r="G259" s="28"/>
    </row>
    <row r="260" spans="1:7" s="29" customFormat="1" x14ac:dyDescent="0.25">
      <c r="A260" s="130"/>
      <c r="B260" s="130"/>
      <c r="C260" s="130"/>
      <c r="D260" s="130"/>
      <c r="F260" s="28"/>
      <c r="G260" s="28"/>
    </row>
    <row r="261" spans="1:7" s="29" customFormat="1" x14ac:dyDescent="0.25">
      <c r="A261" s="130"/>
      <c r="B261" s="130"/>
      <c r="C261" s="130"/>
      <c r="D261" s="130"/>
      <c r="F261" s="28"/>
      <c r="G261" s="28"/>
    </row>
    <row r="262" spans="1:7" s="29" customFormat="1" x14ac:dyDescent="0.25">
      <c r="A262" s="130"/>
      <c r="B262" s="130"/>
      <c r="C262" s="130"/>
      <c r="D262" s="130"/>
      <c r="F262" s="28"/>
      <c r="G262" s="28"/>
    </row>
    <row r="263" spans="1:7" s="29" customFormat="1" x14ac:dyDescent="0.25">
      <c r="A263" s="130"/>
      <c r="B263" s="130"/>
      <c r="C263" s="130"/>
      <c r="D263" s="130"/>
      <c r="F263" s="28"/>
      <c r="G263" s="28"/>
    </row>
    <row r="264" spans="1:7" s="29" customFormat="1" x14ac:dyDescent="0.25">
      <c r="A264" s="130"/>
      <c r="B264" s="130"/>
      <c r="C264" s="130"/>
      <c r="D264" s="130"/>
      <c r="F264" s="28"/>
      <c r="G264" s="28"/>
    </row>
    <row r="265" spans="1:7" s="29" customFormat="1" x14ac:dyDescent="0.25">
      <c r="A265" s="130"/>
      <c r="B265" s="130"/>
      <c r="C265" s="130"/>
      <c r="D265" s="130"/>
      <c r="F265" s="28"/>
      <c r="G265" s="28"/>
    </row>
    <row r="266" spans="1:7" s="29" customFormat="1" x14ac:dyDescent="0.25">
      <c r="A266" s="130"/>
      <c r="B266" s="130"/>
      <c r="C266" s="130"/>
      <c r="D266" s="130"/>
      <c r="F266" s="28"/>
      <c r="G266" s="28"/>
    </row>
    <row r="267" spans="1:7" s="29" customFormat="1" x14ac:dyDescent="0.25">
      <c r="A267" s="130"/>
      <c r="B267" s="130"/>
      <c r="C267" s="130"/>
      <c r="D267" s="130"/>
      <c r="F267" s="28"/>
      <c r="G267" s="28"/>
    </row>
    <row r="268" spans="1:7" s="29" customFormat="1" x14ac:dyDescent="0.25">
      <c r="A268" s="130"/>
      <c r="B268" s="130"/>
      <c r="C268" s="130"/>
      <c r="D268" s="130"/>
      <c r="F268" s="28"/>
      <c r="G268" s="28"/>
    </row>
    <row r="269" spans="1:7" s="29" customFormat="1" x14ac:dyDescent="0.25">
      <c r="A269" s="130"/>
      <c r="B269" s="130"/>
      <c r="C269" s="130"/>
      <c r="D269" s="130"/>
      <c r="F269" s="28"/>
      <c r="G269" s="28"/>
    </row>
    <row r="270" spans="1:7" s="29" customFormat="1" x14ac:dyDescent="0.25">
      <c r="A270" s="130"/>
      <c r="B270" s="130"/>
      <c r="C270" s="130"/>
      <c r="D270" s="130"/>
      <c r="F270" s="28"/>
      <c r="G270" s="28"/>
    </row>
    <row r="271" spans="1:7" s="29" customFormat="1" x14ac:dyDescent="0.25">
      <c r="A271" s="130"/>
      <c r="B271" s="130"/>
      <c r="C271" s="130"/>
      <c r="D271" s="130"/>
      <c r="F271" s="28"/>
      <c r="G271" s="28"/>
    </row>
    <row r="272" spans="1:7" s="29" customFormat="1" x14ac:dyDescent="0.25">
      <c r="A272" s="130"/>
      <c r="B272" s="130"/>
      <c r="C272" s="130"/>
      <c r="D272" s="130"/>
      <c r="F272" s="28"/>
      <c r="G272" s="28"/>
    </row>
    <row r="273" spans="1:7" s="29" customFormat="1" x14ac:dyDescent="0.25">
      <c r="A273" s="130"/>
      <c r="B273" s="130"/>
      <c r="C273" s="130"/>
      <c r="D273" s="130"/>
      <c r="F273" s="28"/>
      <c r="G273" s="28"/>
    </row>
    <row r="274" spans="1:7" s="29" customFormat="1" x14ac:dyDescent="0.25">
      <c r="A274" s="130"/>
      <c r="B274" s="130"/>
      <c r="C274" s="130"/>
      <c r="D274" s="130"/>
      <c r="F274" s="28"/>
      <c r="G274" s="28"/>
    </row>
    <row r="275" spans="1:7" s="29" customFormat="1" x14ac:dyDescent="0.25">
      <c r="A275" s="130"/>
      <c r="B275" s="130"/>
      <c r="C275" s="130"/>
      <c r="D275" s="130"/>
      <c r="F275" s="28"/>
      <c r="G275" s="28"/>
    </row>
    <row r="276" spans="1:7" s="29" customFormat="1" x14ac:dyDescent="0.25">
      <c r="A276" s="130"/>
      <c r="B276" s="130"/>
      <c r="C276" s="130"/>
      <c r="D276" s="130"/>
      <c r="F276" s="28"/>
      <c r="G276" s="28"/>
    </row>
    <row r="277" spans="1:7" s="29" customFormat="1" x14ac:dyDescent="0.25">
      <c r="A277" s="130"/>
      <c r="B277" s="130"/>
      <c r="C277" s="130"/>
      <c r="D277" s="130"/>
      <c r="F277" s="28"/>
      <c r="G277" s="28"/>
    </row>
    <row r="278" spans="1:7" s="29" customFormat="1" x14ac:dyDescent="0.25">
      <c r="A278" s="130"/>
      <c r="B278" s="130"/>
      <c r="C278" s="130"/>
      <c r="D278" s="130"/>
      <c r="F278" s="28"/>
      <c r="G278" s="28"/>
    </row>
    <row r="279" spans="1:7" s="29" customFormat="1" x14ac:dyDescent="0.25">
      <c r="A279" s="130"/>
      <c r="B279" s="130"/>
      <c r="C279" s="130"/>
      <c r="D279" s="130"/>
      <c r="F279" s="28"/>
      <c r="G279" s="28"/>
    </row>
    <row r="280" spans="1:7" s="29" customFormat="1" x14ac:dyDescent="0.25">
      <c r="A280" s="130"/>
      <c r="B280" s="130"/>
      <c r="C280" s="130"/>
      <c r="D280" s="130"/>
      <c r="F280" s="28"/>
      <c r="G280" s="28"/>
    </row>
    <row r="281" spans="1:7" s="29" customFormat="1" x14ac:dyDescent="0.25">
      <c r="A281" s="130"/>
      <c r="B281" s="130"/>
      <c r="C281" s="130"/>
      <c r="D281" s="130"/>
      <c r="F281" s="28"/>
      <c r="G281" s="28"/>
    </row>
    <row r="282" spans="1:7" s="29" customFormat="1" x14ac:dyDescent="0.25">
      <c r="A282" s="130"/>
      <c r="B282" s="130"/>
      <c r="C282" s="130"/>
      <c r="D282" s="130"/>
      <c r="F282" s="28"/>
      <c r="G282" s="28"/>
    </row>
    <row r="283" spans="1:7" s="29" customFormat="1" x14ac:dyDescent="0.25">
      <c r="A283" s="130"/>
      <c r="B283" s="130"/>
      <c r="C283" s="130"/>
      <c r="D283" s="130"/>
      <c r="F283" s="28"/>
      <c r="G283" s="28"/>
    </row>
    <row r="284" spans="1:7" s="29" customFormat="1" x14ac:dyDescent="0.25">
      <c r="A284" s="130"/>
      <c r="B284" s="130"/>
      <c r="C284" s="130"/>
      <c r="D284" s="130"/>
      <c r="F284" s="28"/>
      <c r="G284" s="28"/>
    </row>
    <row r="285" spans="1:7" s="29" customFormat="1" x14ac:dyDescent="0.25">
      <c r="A285" s="130"/>
      <c r="B285" s="130"/>
      <c r="C285" s="130"/>
      <c r="D285" s="130"/>
      <c r="F285" s="28"/>
      <c r="G285" s="28"/>
    </row>
    <row r="286" spans="1:7" s="29" customFormat="1" x14ac:dyDescent="0.25">
      <c r="A286" s="130"/>
      <c r="B286" s="130"/>
      <c r="C286" s="130"/>
      <c r="D286" s="130"/>
      <c r="F286" s="28"/>
      <c r="G286" s="28"/>
    </row>
    <row r="287" spans="1:7" s="29" customFormat="1" x14ac:dyDescent="0.25">
      <c r="A287" s="130"/>
      <c r="B287" s="130"/>
      <c r="C287" s="130"/>
      <c r="D287" s="130"/>
      <c r="F287" s="28"/>
      <c r="G287" s="28"/>
    </row>
    <row r="288" spans="1:7" s="29" customFormat="1" x14ac:dyDescent="0.25">
      <c r="A288" s="130"/>
      <c r="B288" s="130"/>
      <c r="C288" s="130"/>
      <c r="D288" s="130"/>
      <c r="F288" s="28"/>
      <c r="G288" s="28"/>
    </row>
    <row r="289" spans="1:7" s="29" customFormat="1" x14ac:dyDescent="0.25">
      <c r="A289" s="130"/>
      <c r="B289" s="130"/>
      <c r="C289" s="130"/>
      <c r="D289" s="130"/>
      <c r="F289" s="28"/>
      <c r="G289" s="28"/>
    </row>
    <row r="290" spans="1:7" s="29" customFormat="1" x14ac:dyDescent="0.25">
      <c r="A290" s="130"/>
      <c r="B290" s="130"/>
      <c r="C290" s="130"/>
      <c r="D290" s="130"/>
      <c r="F290" s="28"/>
      <c r="G290" s="28"/>
    </row>
    <row r="291" spans="1:7" s="29" customFormat="1" x14ac:dyDescent="0.25">
      <c r="A291" s="130"/>
      <c r="B291" s="130"/>
      <c r="C291" s="130"/>
      <c r="D291" s="130"/>
      <c r="F291" s="28"/>
      <c r="G291" s="28"/>
    </row>
    <row r="292" spans="1:7" s="29" customFormat="1" x14ac:dyDescent="0.25">
      <c r="A292" s="130"/>
      <c r="B292" s="130"/>
      <c r="C292" s="130"/>
      <c r="D292" s="130"/>
      <c r="F292" s="28"/>
      <c r="G292" s="28"/>
    </row>
    <row r="293" spans="1:7" s="29" customFormat="1" x14ac:dyDescent="0.25">
      <c r="A293" s="130"/>
      <c r="B293" s="130"/>
      <c r="C293" s="130"/>
      <c r="D293" s="130"/>
      <c r="F293" s="28"/>
      <c r="G293" s="28"/>
    </row>
    <row r="294" spans="1:7" s="29" customFormat="1" x14ac:dyDescent="0.25">
      <c r="A294" s="130"/>
      <c r="B294" s="130"/>
      <c r="C294" s="130"/>
      <c r="D294" s="130"/>
      <c r="F294" s="28"/>
      <c r="G294" s="28"/>
    </row>
    <row r="295" spans="1:7" s="29" customFormat="1" x14ac:dyDescent="0.25">
      <c r="A295" s="130"/>
      <c r="B295" s="130"/>
      <c r="C295" s="130"/>
      <c r="D295" s="130"/>
      <c r="F295" s="28"/>
      <c r="G295" s="28"/>
    </row>
    <row r="296" spans="1:7" s="29" customFormat="1" x14ac:dyDescent="0.25">
      <c r="A296" s="130"/>
      <c r="B296" s="130"/>
      <c r="C296" s="130"/>
      <c r="D296" s="130"/>
      <c r="F296" s="28"/>
      <c r="G296" s="28"/>
    </row>
    <row r="297" spans="1:7" s="29" customFormat="1" x14ac:dyDescent="0.25">
      <c r="A297" s="130"/>
      <c r="B297" s="130"/>
      <c r="C297" s="130"/>
      <c r="D297" s="130"/>
      <c r="F297" s="28"/>
      <c r="G297" s="28"/>
    </row>
    <row r="298" spans="1:7" s="29" customFormat="1" x14ac:dyDescent="0.25">
      <c r="A298" s="130"/>
      <c r="B298" s="130"/>
      <c r="C298" s="130"/>
      <c r="D298" s="130"/>
      <c r="F298" s="28"/>
      <c r="G298" s="28"/>
    </row>
    <row r="299" spans="1:7" s="29" customFormat="1" x14ac:dyDescent="0.25">
      <c r="A299" s="130"/>
      <c r="B299" s="130"/>
      <c r="C299" s="130"/>
      <c r="D299" s="130"/>
      <c r="F299" s="28"/>
      <c r="G299" s="28"/>
    </row>
    <row r="300" spans="1:7" s="29" customFormat="1" x14ac:dyDescent="0.25">
      <c r="A300" s="130"/>
      <c r="B300" s="130"/>
      <c r="C300" s="130"/>
      <c r="D300" s="130"/>
      <c r="F300" s="28"/>
      <c r="G300" s="28"/>
    </row>
    <row r="301" spans="1:7" s="29" customFormat="1" x14ac:dyDescent="0.25">
      <c r="A301" s="130"/>
      <c r="B301" s="130"/>
      <c r="C301" s="130"/>
      <c r="D301" s="130"/>
      <c r="F301" s="28"/>
      <c r="G301" s="28"/>
    </row>
    <row r="302" spans="1:7" s="29" customFormat="1" x14ac:dyDescent="0.25">
      <c r="A302" s="130"/>
      <c r="B302" s="130"/>
      <c r="C302" s="130"/>
      <c r="D302" s="130"/>
      <c r="F302" s="28"/>
      <c r="G302" s="28"/>
    </row>
    <row r="303" spans="1:7" s="29" customFormat="1" x14ac:dyDescent="0.25">
      <c r="A303" s="130"/>
      <c r="B303" s="130"/>
      <c r="C303" s="130"/>
      <c r="D303" s="130"/>
      <c r="F303" s="28"/>
      <c r="G303" s="28"/>
    </row>
    <row r="304" spans="1:7" s="29" customFormat="1" x14ac:dyDescent="0.25">
      <c r="A304" s="130"/>
      <c r="B304" s="130"/>
      <c r="C304" s="130"/>
      <c r="D304" s="130"/>
      <c r="F304" s="28"/>
      <c r="G304" s="28"/>
    </row>
    <row r="305" spans="1:7" s="29" customFormat="1" x14ac:dyDescent="0.25">
      <c r="A305" s="130"/>
      <c r="B305" s="130"/>
      <c r="C305" s="130"/>
      <c r="D305" s="130"/>
      <c r="F305" s="28"/>
      <c r="G305" s="28"/>
    </row>
    <row r="306" spans="1:7" s="29" customFormat="1" x14ac:dyDescent="0.25">
      <c r="A306" s="130"/>
      <c r="B306" s="130"/>
      <c r="C306" s="130"/>
      <c r="D306" s="130"/>
      <c r="F306" s="28"/>
      <c r="G306" s="28"/>
    </row>
    <row r="307" spans="1:7" s="29" customFormat="1" x14ac:dyDescent="0.25">
      <c r="A307" s="130"/>
      <c r="B307" s="130"/>
      <c r="C307" s="130"/>
      <c r="D307" s="130"/>
      <c r="F307" s="28"/>
      <c r="G307" s="28"/>
    </row>
    <row r="308" spans="1:7" s="29" customFormat="1" x14ac:dyDescent="0.25">
      <c r="A308" s="130"/>
      <c r="B308" s="130"/>
      <c r="C308" s="130"/>
      <c r="D308" s="130"/>
      <c r="F308" s="28"/>
      <c r="G308" s="28"/>
    </row>
    <row r="309" spans="1:7" s="29" customFormat="1" x14ac:dyDescent="0.25">
      <c r="A309" s="130"/>
      <c r="B309" s="130"/>
      <c r="C309" s="130"/>
      <c r="D309" s="130"/>
      <c r="F309" s="28"/>
      <c r="G309" s="28"/>
    </row>
    <row r="310" spans="1:7" s="29" customFormat="1" x14ac:dyDescent="0.25">
      <c r="A310" s="130"/>
      <c r="B310" s="130"/>
      <c r="C310" s="130"/>
      <c r="D310" s="130"/>
      <c r="F310" s="28"/>
      <c r="G310" s="28"/>
    </row>
    <row r="311" spans="1:7" s="29" customFormat="1" x14ac:dyDescent="0.25">
      <c r="A311" s="130"/>
      <c r="B311" s="130"/>
      <c r="C311" s="130"/>
      <c r="D311" s="130"/>
      <c r="F311" s="28"/>
      <c r="G311" s="28"/>
    </row>
    <row r="312" spans="1:7" s="29" customFormat="1" x14ac:dyDescent="0.25">
      <c r="A312" s="130"/>
      <c r="B312" s="130"/>
      <c r="C312" s="130"/>
      <c r="D312" s="130"/>
      <c r="F312" s="28"/>
      <c r="G312" s="28"/>
    </row>
    <row r="313" spans="1:7" s="29" customFormat="1" x14ac:dyDescent="0.25">
      <c r="A313" s="130"/>
      <c r="B313" s="130"/>
      <c r="C313" s="130"/>
      <c r="D313" s="130"/>
      <c r="F313" s="28"/>
      <c r="G313" s="28"/>
    </row>
    <row r="314" spans="1:7" s="29" customFormat="1" x14ac:dyDescent="0.25">
      <c r="A314" s="130"/>
      <c r="B314" s="130"/>
      <c r="C314" s="130"/>
      <c r="D314" s="130"/>
      <c r="F314" s="28"/>
      <c r="G314" s="28"/>
    </row>
    <row r="315" spans="1:7" s="29" customFormat="1" x14ac:dyDescent="0.25">
      <c r="A315" s="130"/>
      <c r="B315" s="130"/>
      <c r="C315" s="130"/>
      <c r="D315" s="130"/>
      <c r="F315" s="28"/>
      <c r="G315" s="28"/>
    </row>
    <row r="316" spans="1:7" s="29" customFormat="1" x14ac:dyDescent="0.25">
      <c r="A316" s="130"/>
      <c r="B316" s="130"/>
      <c r="C316" s="130"/>
      <c r="D316" s="130"/>
      <c r="F316" s="28"/>
      <c r="G316" s="28"/>
    </row>
  </sheetData>
  <mergeCells count="1">
    <mergeCell ref="A1:J1"/>
  </mergeCells>
  <printOptions horizontalCentered="1"/>
  <pageMargins left="0.19685039370078741" right="0.19685039370078741" top="0.39370078740157483" bottom="0.39370078740157483" header="0.31496062992125984" footer="0.19685039370078741"/>
  <pageSetup paperSize="9" scale="85" firstPageNumber="3" orientation="landscape" useFirstPageNumber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2"/>
  <sheetViews>
    <sheetView zoomScaleNormal="100" workbookViewId="0">
      <selection activeCell="H37" sqref="H37:H38"/>
    </sheetView>
  </sheetViews>
  <sheetFormatPr defaultColWidth="11.42578125" defaultRowHeight="15" x14ac:dyDescent="0.2"/>
  <cols>
    <col min="1" max="1" width="4.28515625" style="130" customWidth="1"/>
    <col min="2" max="2" width="4.7109375" style="130" customWidth="1"/>
    <col min="3" max="3" width="7.140625" style="130" customWidth="1"/>
    <col min="4" max="4" width="5" style="159" hidden="1" customWidth="1"/>
    <col min="5" max="5" width="48" style="115" customWidth="1"/>
    <col min="6" max="6" width="13.42578125" style="99" bestFit="1" customWidth="1"/>
    <col min="7" max="7" width="12.140625" style="99" customWidth="1"/>
    <col min="8" max="8" width="14" style="98" customWidth="1"/>
    <col min="9" max="9" width="14.28515625" style="98" customWidth="1"/>
    <col min="10" max="10" width="14.42578125" style="98" customWidth="1"/>
    <col min="11" max="16384" width="11.42578125" style="98"/>
  </cols>
  <sheetData>
    <row r="1" spans="1:13" s="29" customFormat="1" ht="30" customHeight="1" x14ac:dyDescent="0.25">
      <c r="A1" s="267" t="s">
        <v>37</v>
      </c>
      <c r="B1" s="267"/>
      <c r="C1" s="267"/>
      <c r="D1" s="267"/>
      <c r="E1" s="267"/>
      <c r="F1" s="267"/>
      <c r="G1" s="267"/>
      <c r="H1" s="267"/>
      <c r="I1" s="267"/>
      <c r="J1" s="267"/>
    </row>
    <row r="2" spans="1:13" s="29" customFormat="1" ht="42.75" customHeight="1" x14ac:dyDescent="0.25">
      <c r="A2" s="35" t="s">
        <v>264</v>
      </c>
      <c r="B2" s="35" t="s">
        <v>265</v>
      </c>
      <c r="C2" s="35" t="s">
        <v>293</v>
      </c>
      <c r="D2" s="35" t="s">
        <v>266</v>
      </c>
      <c r="E2" s="102"/>
      <c r="F2" s="116" t="s">
        <v>294</v>
      </c>
      <c r="G2" s="116" t="s">
        <v>295</v>
      </c>
      <c r="H2" s="116" t="s">
        <v>296</v>
      </c>
      <c r="I2" s="116" t="s">
        <v>297</v>
      </c>
      <c r="J2" s="116" t="s">
        <v>298</v>
      </c>
    </row>
    <row r="3" spans="1:13" s="177" customFormat="1" ht="10.5" customHeight="1" x14ac:dyDescent="0.2">
      <c r="A3" s="101">
        <v>1</v>
      </c>
      <c r="B3" s="101">
        <v>2</v>
      </c>
      <c r="C3" s="101">
        <v>3</v>
      </c>
      <c r="D3" s="101"/>
      <c r="E3" s="101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</row>
    <row r="4" spans="1:13" s="23" customFormat="1" ht="28.15" customHeight="1" x14ac:dyDescent="0.2">
      <c r="A4" s="120"/>
      <c r="B4" s="120"/>
      <c r="C4" s="120"/>
      <c r="D4" s="120"/>
      <c r="E4" s="178" t="s">
        <v>63</v>
      </c>
      <c r="F4" s="133">
        <f>F5-F16</f>
        <v>153038157.87</v>
      </c>
      <c r="G4" s="133">
        <f>G5-G16</f>
        <v>-1547000</v>
      </c>
      <c r="H4" s="133">
        <f>H5-H16</f>
        <v>-3430000</v>
      </c>
      <c r="I4" s="133">
        <f>I5-I16</f>
        <v>-12980000</v>
      </c>
      <c r="J4" s="133">
        <f>J5-J16</f>
        <v>-13780000</v>
      </c>
      <c r="K4" s="170"/>
    </row>
    <row r="5" spans="1:13" s="23" customFormat="1" ht="28.5" x14ac:dyDescent="0.2">
      <c r="A5" s="154">
        <v>8</v>
      </c>
      <c r="B5" s="120"/>
      <c r="C5" s="120"/>
      <c r="D5" s="120"/>
      <c r="E5" s="178" t="s">
        <v>29</v>
      </c>
      <c r="F5" s="133">
        <f>F6+F13</f>
        <v>168624605.99000001</v>
      </c>
      <c r="G5" s="133">
        <f t="shared" ref="G5:H5" si="0">G6+G13</f>
        <v>10115000</v>
      </c>
      <c r="H5" s="133">
        <f t="shared" si="0"/>
        <v>4047000</v>
      </c>
      <c r="I5" s="133">
        <f>I6+I13</f>
        <v>5520000</v>
      </c>
      <c r="J5" s="133">
        <f>J6+J13</f>
        <v>3720000</v>
      </c>
      <c r="K5" s="268"/>
      <c r="L5" s="268"/>
      <c r="M5" s="268"/>
    </row>
    <row r="6" spans="1:13" s="23" customFormat="1" ht="15" customHeight="1" x14ac:dyDescent="0.2">
      <c r="A6" s="120"/>
      <c r="B6" s="154">
        <v>81</v>
      </c>
      <c r="C6" s="120"/>
      <c r="D6" s="120"/>
      <c r="E6" s="178" t="s">
        <v>208</v>
      </c>
      <c r="F6" s="133">
        <f>F7+F10</f>
        <v>18960605.989999998</v>
      </c>
      <c r="G6" s="133">
        <f>G7+G10</f>
        <v>10115000</v>
      </c>
      <c r="H6" s="133">
        <f t="shared" ref="H6:J6" si="1">H7+H10</f>
        <v>4047000</v>
      </c>
      <c r="I6" s="133">
        <f t="shared" si="1"/>
        <v>5520000</v>
      </c>
      <c r="J6" s="133">
        <f t="shared" si="1"/>
        <v>3720000</v>
      </c>
      <c r="K6" s="268"/>
      <c r="L6" s="268"/>
      <c r="M6" s="268"/>
    </row>
    <row r="7" spans="1:13" s="48" customFormat="1" ht="30" x14ac:dyDescent="0.25">
      <c r="A7" s="123"/>
      <c r="B7" s="123"/>
      <c r="C7" s="123">
        <v>816</v>
      </c>
      <c r="D7" s="123"/>
      <c r="E7" s="64" t="s">
        <v>141</v>
      </c>
      <c r="F7" s="126">
        <f t="shared" ref="F7:G7" si="2">F8+F9</f>
        <v>18291312.989999998</v>
      </c>
      <c r="G7" s="126">
        <f t="shared" si="2"/>
        <v>9690000</v>
      </c>
      <c r="H7" s="126">
        <f t="shared" ref="H7:J7" si="3">H8+H9</f>
        <v>3827000</v>
      </c>
      <c r="I7" s="62">
        <f t="shared" si="3"/>
        <v>5520000</v>
      </c>
      <c r="J7" s="62">
        <f t="shared" si="3"/>
        <v>3720000</v>
      </c>
      <c r="K7" s="268"/>
      <c r="L7" s="268"/>
      <c r="M7" s="268"/>
    </row>
    <row r="8" spans="1:13" s="58" customFormat="1" ht="24" hidden="1" customHeight="1" x14ac:dyDescent="0.25">
      <c r="A8" s="127"/>
      <c r="B8" s="127"/>
      <c r="C8" s="127"/>
      <c r="D8" s="127">
        <v>8163</v>
      </c>
      <c r="E8" s="56" t="s">
        <v>134</v>
      </c>
      <c r="F8" s="126">
        <v>17772959.59</v>
      </c>
      <c r="G8" s="126">
        <v>9190000</v>
      </c>
      <c r="H8" s="126">
        <v>3577000</v>
      </c>
      <c r="I8" s="62">
        <v>5400000</v>
      </c>
      <c r="J8" s="62">
        <v>3600000</v>
      </c>
    </row>
    <row r="9" spans="1:13" s="58" customFormat="1" ht="12.75" hidden="1" customHeight="1" x14ac:dyDescent="0.25">
      <c r="A9" s="127"/>
      <c r="B9" s="127"/>
      <c r="C9" s="127"/>
      <c r="D9" s="157">
        <v>8164</v>
      </c>
      <c r="E9" s="56" t="s">
        <v>153</v>
      </c>
      <c r="F9" s="126">
        <v>518353.4</v>
      </c>
      <c r="G9" s="126">
        <v>500000</v>
      </c>
      <c r="H9" s="126">
        <v>250000</v>
      </c>
      <c r="I9" s="62">
        <v>120000</v>
      </c>
      <c r="J9" s="62">
        <v>120000</v>
      </c>
    </row>
    <row r="10" spans="1:13" s="58" customFormat="1" x14ac:dyDescent="0.25">
      <c r="A10" s="127"/>
      <c r="B10" s="127"/>
      <c r="C10" s="157">
        <v>817</v>
      </c>
      <c r="D10" s="127"/>
      <c r="E10" s="162" t="s">
        <v>154</v>
      </c>
      <c r="F10" s="126">
        <f>F11+F12</f>
        <v>669293</v>
      </c>
      <c r="G10" s="126">
        <f>G11+G12</f>
        <v>425000</v>
      </c>
      <c r="H10" s="126">
        <f>H11+H12</f>
        <v>220000</v>
      </c>
      <c r="I10" s="62">
        <f>I11+I12</f>
        <v>0</v>
      </c>
      <c r="J10" s="62">
        <f>J11+J12</f>
        <v>0</v>
      </c>
    </row>
    <row r="11" spans="1:13" s="58" customFormat="1" ht="13.5" hidden="1" customHeight="1" x14ac:dyDescent="0.25">
      <c r="A11" s="127"/>
      <c r="B11" s="127"/>
      <c r="C11" s="127"/>
      <c r="D11" s="157">
        <v>8174</v>
      </c>
      <c r="E11" s="56" t="s">
        <v>155</v>
      </c>
      <c r="F11" s="126">
        <v>160125</v>
      </c>
      <c r="G11" s="126">
        <v>25000</v>
      </c>
      <c r="H11" s="126">
        <v>0</v>
      </c>
      <c r="I11" s="126">
        <v>0</v>
      </c>
      <c r="J11" s="126">
        <v>0</v>
      </c>
    </row>
    <row r="12" spans="1:13" s="58" customFormat="1" ht="24" hidden="1" customHeight="1" x14ac:dyDescent="0.25">
      <c r="A12" s="127"/>
      <c r="B12" s="127"/>
      <c r="C12" s="127"/>
      <c r="D12" s="127">
        <v>8176</v>
      </c>
      <c r="E12" s="56" t="s">
        <v>156</v>
      </c>
      <c r="F12" s="126">
        <v>509168</v>
      </c>
      <c r="G12" s="126">
        <v>400000</v>
      </c>
      <c r="H12" s="126">
        <v>220000</v>
      </c>
      <c r="I12" s="126">
        <v>0</v>
      </c>
      <c r="J12" s="126">
        <v>0</v>
      </c>
    </row>
    <row r="13" spans="1:13" s="58" customFormat="1" x14ac:dyDescent="0.25">
      <c r="A13" s="127"/>
      <c r="B13" s="149">
        <v>85</v>
      </c>
      <c r="C13" s="149"/>
      <c r="D13" s="127"/>
      <c r="E13" s="22" t="s">
        <v>278</v>
      </c>
      <c r="F13" s="171">
        <f t="shared" ref="F13:J14" si="4">F14</f>
        <v>149664000</v>
      </c>
      <c r="G13" s="171">
        <f t="shared" si="4"/>
        <v>0</v>
      </c>
      <c r="H13" s="171">
        <f t="shared" si="4"/>
        <v>0</v>
      </c>
      <c r="I13" s="171">
        <f t="shared" si="4"/>
        <v>0</v>
      </c>
      <c r="J13" s="171">
        <f t="shared" si="4"/>
        <v>0</v>
      </c>
    </row>
    <row r="14" spans="1:13" s="58" customFormat="1" x14ac:dyDescent="0.25">
      <c r="A14" s="127"/>
      <c r="B14" s="127"/>
      <c r="C14" s="127">
        <v>851</v>
      </c>
      <c r="D14" s="127"/>
      <c r="E14" s="56" t="s">
        <v>279</v>
      </c>
      <c r="F14" s="126">
        <f t="shared" si="4"/>
        <v>149664000</v>
      </c>
      <c r="G14" s="126">
        <f t="shared" si="4"/>
        <v>0</v>
      </c>
      <c r="H14" s="126">
        <f t="shared" si="4"/>
        <v>0</v>
      </c>
      <c r="I14" s="62">
        <f>I15</f>
        <v>0</v>
      </c>
      <c r="J14" s="62">
        <f t="shared" si="4"/>
        <v>0</v>
      </c>
    </row>
    <row r="15" spans="1:13" s="58" customFormat="1" ht="24" hidden="1" customHeight="1" x14ac:dyDescent="0.25">
      <c r="A15" s="127"/>
      <c r="B15" s="127"/>
      <c r="C15" s="127"/>
      <c r="D15" s="127">
        <v>8511</v>
      </c>
      <c r="E15" s="56" t="s">
        <v>280</v>
      </c>
      <c r="F15" s="172">
        <v>149664000</v>
      </c>
      <c r="G15" s="126">
        <v>0</v>
      </c>
      <c r="H15" s="126">
        <v>0</v>
      </c>
      <c r="I15" s="126">
        <v>0</v>
      </c>
      <c r="J15" s="126">
        <v>0</v>
      </c>
    </row>
    <row r="16" spans="1:13" s="29" customFormat="1" ht="29.25" x14ac:dyDescent="0.25">
      <c r="A16" s="173">
        <v>5</v>
      </c>
      <c r="B16" s="119"/>
      <c r="C16" s="119"/>
      <c r="D16" s="119"/>
      <c r="E16" s="38" t="s">
        <v>30</v>
      </c>
      <c r="F16" s="174">
        <f>F17</f>
        <v>15586448.120000001</v>
      </c>
      <c r="G16" s="174">
        <f>G17</f>
        <v>11662000</v>
      </c>
      <c r="H16" s="174">
        <f t="shared" ref="H16:J16" si="5">H17</f>
        <v>7477000</v>
      </c>
      <c r="I16" s="174">
        <f t="shared" si="5"/>
        <v>18500000</v>
      </c>
      <c r="J16" s="174">
        <f t="shared" si="5"/>
        <v>17500000</v>
      </c>
    </row>
    <row r="17" spans="1:10" s="29" customFormat="1" ht="13.5" customHeight="1" x14ac:dyDescent="0.25">
      <c r="A17" s="119"/>
      <c r="B17" s="82">
        <v>51</v>
      </c>
      <c r="C17" s="82"/>
      <c r="D17" s="82"/>
      <c r="E17" s="114" t="s">
        <v>31</v>
      </c>
      <c r="F17" s="174">
        <f>F18+F20+F22</f>
        <v>15586448.120000001</v>
      </c>
      <c r="G17" s="174">
        <f t="shared" ref="G17:J17" si="6">G18+G20+G22</f>
        <v>11662000</v>
      </c>
      <c r="H17" s="174">
        <f t="shared" si="6"/>
        <v>7477000</v>
      </c>
      <c r="I17" s="174">
        <f t="shared" si="6"/>
        <v>18500000</v>
      </c>
      <c r="J17" s="174">
        <f t="shared" si="6"/>
        <v>17500000</v>
      </c>
    </row>
    <row r="18" spans="1:10" s="58" customFormat="1" ht="30" x14ac:dyDescent="0.25">
      <c r="A18" s="127"/>
      <c r="B18" s="157"/>
      <c r="C18" s="157">
        <v>514</v>
      </c>
      <c r="D18" s="157"/>
      <c r="E18" s="143" t="s">
        <v>90</v>
      </c>
      <c r="F18" s="126">
        <f t="shared" ref="F18:J18" si="7">F19</f>
        <v>1626930</v>
      </c>
      <c r="G18" s="126">
        <f t="shared" si="7"/>
        <v>1402000</v>
      </c>
      <c r="H18" s="126">
        <f t="shared" si="7"/>
        <v>2477000</v>
      </c>
      <c r="I18" s="62">
        <f t="shared" si="7"/>
        <v>1000000</v>
      </c>
      <c r="J18" s="62">
        <f t="shared" si="7"/>
        <v>1000000</v>
      </c>
    </row>
    <row r="19" spans="1:10" s="58" customFormat="1" ht="13.5" hidden="1" customHeight="1" x14ac:dyDescent="0.25">
      <c r="A19" s="127"/>
      <c r="B19" s="157"/>
      <c r="C19" s="157"/>
      <c r="D19" s="157">
        <v>5141</v>
      </c>
      <c r="E19" s="143" t="s">
        <v>89</v>
      </c>
      <c r="F19" s="126">
        <v>1626930</v>
      </c>
      <c r="G19" s="126">
        <v>1402000</v>
      </c>
      <c r="H19" s="126">
        <v>2477000</v>
      </c>
      <c r="I19" s="62">
        <v>1000000</v>
      </c>
      <c r="J19" s="62">
        <v>1000000</v>
      </c>
    </row>
    <row r="20" spans="1:10" s="58" customFormat="1" ht="30" x14ac:dyDescent="0.25">
      <c r="A20" s="127"/>
      <c r="B20" s="157"/>
      <c r="C20" s="127">
        <v>515</v>
      </c>
      <c r="D20" s="157"/>
      <c r="E20" s="175" t="s">
        <v>281</v>
      </c>
      <c r="F20" s="126">
        <f>F21</f>
        <v>7200000</v>
      </c>
      <c r="G20" s="176">
        <f t="shared" ref="G20:J20" si="8">G21</f>
        <v>0</v>
      </c>
      <c r="H20" s="176">
        <f t="shared" si="8"/>
        <v>0</v>
      </c>
      <c r="I20" s="62">
        <f t="shared" si="8"/>
        <v>0</v>
      </c>
      <c r="J20" s="62">
        <f t="shared" si="8"/>
        <v>0</v>
      </c>
    </row>
    <row r="21" spans="1:10" s="58" customFormat="1" ht="13.5" hidden="1" customHeight="1" x14ac:dyDescent="0.25">
      <c r="A21" s="127"/>
      <c r="B21" s="157"/>
      <c r="C21" s="157"/>
      <c r="D21" s="157">
        <v>5153</v>
      </c>
      <c r="E21" s="175" t="s">
        <v>271</v>
      </c>
      <c r="F21" s="126">
        <v>7200000</v>
      </c>
      <c r="G21" s="126">
        <v>0</v>
      </c>
      <c r="H21" s="126">
        <v>0</v>
      </c>
      <c r="I21" s="62">
        <v>0</v>
      </c>
      <c r="J21" s="62">
        <v>0</v>
      </c>
    </row>
    <row r="22" spans="1:10" s="48" customFormat="1" ht="30" x14ac:dyDescent="0.25">
      <c r="A22" s="123"/>
      <c r="B22" s="123"/>
      <c r="C22" s="123">
        <v>516</v>
      </c>
      <c r="D22" s="123"/>
      <c r="E22" s="162" t="s">
        <v>135</v>
      </c>
      <c r="F22" s="126">
        <f>SUM(F23:F23)</f>
        <v>6759518.1200000001</v>
      </c>
      <c r="G22" s="126">
        <f>SUM(G23:G23)</f>
        <v>10260000</v>
      </c>
      <c r="H22" s="126">
        <f t="shared" ref="H22:J22" si="9">SUM(H23:H23)</f>
        <v>5000000</v>
      </c>
      <c r="I22" s="62">
        <f t="shared" si="9"/>
        <v>17500000</v>
      </c>
      <c r="J22" s="62">
        <f t="shared" si="9"/>
        <v>16500000</v>
      </c>
    </row>
    <row r="23" spans="1:10" s="58" customFormat="1" ht="13.5" hidden="1" customHeight="1" x14ac:dyDescent="0.25">
      <c r="A23" s="127"/>
      <c r="B23" s="127"/>
      <c r="C23" s="127"/>
      <c r="D23" s="157">
        <v>5163</v>
      </c>
      <c r="E23" s="143" t="s">
        <v>136</v>
      </c>
      <c r="F23" s="126">
        <v>6759518.1200000001</v>
      </c>
      <c r="G23" s="126">
        <v>10260000</v>
      </c>
      <c r="H23" s="126">
        <v>5000000</v>
      </c>
      <c r="I23" s="126">
        <v>17500000</v>
      </c>
      <c r="J23" s="126">
        <v>16500000</v>
      </c>
    </row>
    <row r="24" spans="1:10" s="29" customFormat="1" x14ac:dyDescent="0.25">
      <c r="A24" s="130"/>
      <c r="B24" s="130"/>
      <c r="C24" s="130"/>
      <c r="D24" s="130"/>
      <c r="E24" s="113"/>
      <c r="F24" s="28"/>
      <c r="G24" s="28"/>
    </row>
    <row r="25" spans="1:10" s="29" customFormat="1" x14ac:dyDescent="0.25">
      <c r="A25" s="130"/>
      <c r="B25" s="130"/>
      <c r="C25" s="130"/>
      <c r="D25" s="130"/>
      <c r="E25" s="113"/>
      <c r="F25" s="28"/>
      <c r="G25" s="28"/>
    </row>
    <row r="26" spans="1:10" s="29" customFormat="1" x14ac:dyDescent="0.25">
      <c r="A26" s="130"/>
      <c r="B26" s="130"/>
      <c r="C26" s="130"/>
      <c r="D26" s="130"/>
      <c r="E26" s="113"/>
      <c r="F26" s="28"/>
      <c r="G26" s="28"/>
    </row>
    <row r="27" spans="1:10" s="29" customFormat="1" x14ac:dyDescent="0.25">
      <c r="A27" s="130"/>
      <c r="B27" s="130"/>
      <c r="C27" s="130"/>
      <c r="D27" s="130"/>
      <c r="E27" s="113"/>
      <c r="F27" s="28"/>
      <c r="G27" s="28"/>
    </row>
    <row r="28" spans="1:10" s="29" customFormat="1" x14ac:dyDescent="0.25">
      <c r="A28" s="130"/>
      <c r="B28" s="130"/>
      <c r="C28" s="130"/>
      <c r="D28" s="130"/>
      <c r="E28" s="113"/>
      <c r="F28" s="28"/>
      <c r="G28" s="28"/>
    </row>
    <row r="29" spans="1:10" s="29" customFormat="1" x14ac:dyDescent="0.25">
      <c r="A29" s="130"/>
      <c r="B29" s="130"/>
      <c r="C29" s="130"/>
      <c r="D29" s="130"/>
      <c r="E29" s="113"/>
      <c r="F29" s="28"/>
      <c r="G29" s="28"/>
    </row>
    <row r="30" spans="1:10" s="29" customFormat="1" x14ac:dyDescent="0.25">
      <c r="A30" s="130"/>
      <c r="B30" s="130"/>
      <c r="C30" s="130"/>
      <c r="D30" s="130"/>
      <c r="E30" s="113"/>
      <c r="F30" s="28"/>
      <c r="G30" s="28"/>
    </row>
    <row r="31" spans="1:10" s="29" customFormat="1" x14ac:dyDescent="0.25">
      <c r="A31" s="130"/>
      <c r="B31" s="130"/>
      <c r="C31" s="130"/>
      <c r="D31" s="130"/>
      <c r="E31" s="113"/>
      <c r="F31" s="28"/>
      <c r="G31" s="28"/>
    </row>
    <row r="32" spans="1:10" s="29" customFormat="1" x14ac:dyDescent="0.25">
      <c r="A32" s="130"/>
      <c r="B32" s="130"/>
      <c r="C32" s="130"/>
      <c r="D32" s="130"/>
      <c r="E32" s="113"/>
      <c r="F32" s="28"/>
      <c r="G32" s="28"/>
    </row>
    <row r="33" spans="1:7" s="29" customFormat="1" x14ac:dyDescent="0.25">
      <c r="A33" s="130"/>
      <c r="B33" s="130"/>
      <c r="C33" s="130"/>
      <c r="D33" s="130"/>
      <c r="E33" s="113"/>
      <c r="F33" s="28"/>
      <c r="G33" s="28"/>
    </row>
    <row r="34" spans="1:7" s="29" customFormat="1" x14ac:dyDescent="0.25">
      <c r="A34" s="130"/>
      <c r="B34" s="130"/>
      <c r="C34" s="130"/>
      <c r="D34" s="130"/>
      <c r="E34" s="113"/>
      <c r="F34" s="28"/>
      <c r="G34" s="28"/>
    </row>
    <row r="35" spans="1:7" s="29" customFormat="1" x14ac:dyDescent="0.25">
      <c r="A35" s="130"/>
      <c r="B35" s="130"/>
      <c r="C35" s="130"/>
      <c r="D35" s="130"/>
      <c r="E35" s="113"/>
      <c r="F35" s="28"/>
      <c r="G35" s="28"/>
    </row>
    <row r="36" spans="1:7" s="29" customFormat="1" x14ac:dyDescent="0.25">
      <c r="A36" s="130"/>
      <c r="B36" s="130"/>
      <c r="C36" s="130"/>
      <c r="D36" s="130"/>
      <c r="E36" s="113"/>
      <c r="F36" s="28"/>
      <c r="G36" s="28"/>
    </row>
    <row r="37" spans="1:7" s="29" customFormat="1" x14ac:dyDescent="0.25">
      <c r="A37" s="130"/>
      <c r="B37" s="130"/>
      <c r="C37" s="130"/>
      <c r="D37" s="130"/>
      <c r="E37" s="113"/>
      <c r="F37" s="28"/>
      <c r="G37" s="28"/>
    </row>
    <row r="38" spans="1:7" s="29" customFormat="1" x14ac:dyDescent="0.25">
      <c r="A38" s="130"/>
      <c r="B38" s="130"/>
      <c r="C38" s="130"/>
      <c r="D38" s="130"/>
      <c r="E38" s="113"/>
      <c r="F38" s="28"/>
      <c r="G38" s="28"/>
    </row>
    <row r="39" spans="1:7" s="29" customFormat="1" x14ac:dyDescent="0.25">
      <c r="A39" s="130"/>
      <c r="B39" s="130"/>
      <c r="C39" s="130"/>
      <c r="D39" s="130"/>
      <c r="E39" s="113"/>
      <c r="F39" s="28"/>
      <c r="G39" s="28"/>
    </row>
    <row r="40" spans="1:7" s="29" customFormat="1" x14ac:dyDescent="0.25">
      <c r="A40" s="130"/>
      <c r="B40" s="130"/>
      <c r="C40" s="130"/>
      <c r="D40" s="130"/>
      <c r="E40" s="113"/>
      <c r="F40" s="28"/>
      <c r="G40" s="28"/>
    </row>
    <row r="41" spans="1:7" s="29" customFormat="1" x14ac:dyDescent="0.25">
      <c r="A41" s="130"/>
      <c r="B41" s="130"/>
      <c r="C41" s="130"/>
      <c r="D41" s="130"/>
      <c r="E41" s="113"/>
      <c r="F41" s="28"/>
      <c r="G41" s="28"/>
    </row>
    <row r="42" spans="1:7" s="29" customFormat="1" x14ac:dyDescent="0.25">
      <c r="A42" s="130"/>
      <c r="B42" s="130"/>
      <c r="C42" s="130"/>
      <c r="D42" s="130"/>
      <c r="E42" s="113"/>
      <c r="F42" s="28"/>
      <c r="G42" s="28"/>
    </row>
    <row r="43" spans="1:7" s="29" customFormat="1" x14ac:dyDescent="0.25">
      <c r="A43" s="130"/>
      <c r="B43" s="130"/>
      <c r="C43" s="130"/>
      <c r="D43" s="130"/>
      <c r="E43" s="113"/>
      <c r="F43" s="28"/>
      <c r="G43" s="28"/>
    </row>
    <row r="44" spans="1:7" s="29" customFormat="1" x14ac:dyDescent="0.25">
      <c r="A44" s="130"/>
      <c r="B44" s="130"/>
      <c r="C44" s="130"/>
      <c r="D44" s="130"/>
      <c r="E44" s="113"/>
      <c r="F44" s="28"/>
      <c r="G44" s="28"/>
    </row>
    <row r="45" spans="1:7" s="29" customFormat="1" x14ac:dyDescent="0.25">
      <c r="A45" s="130"/>
      <c r="B45" s="130"/>
      <c r="C45" s="130"/>
      <c r="D45" s="130"/>
      <c r="E45" s="113"/>
      <c r="F45" s="28"/>
      <c r="G45" s="28"/>
    </row>
    <row r="46" spans="1:7" s="29" customFormat="1" x14ac:dyDescent="0.25">
      <c r="A46" s="130"/>
      <c r="B46" s="130"/>
      <c r="C46" s="130"/>
      <c r="D46" s="130"/>
      <c r="E46" s="113"/>
      <c r="F46" s="28"/>
      <c r="G46" s="28"/>
    </row>
    <row r="47" spans="1:7" s="29" customFormat="1" x14ac:dyDescent="0.25">
      <c r="A47" s="130"/>
      <c r="B47" s="130"/>
      <c r="C47" s="130"/>
      <c r="D47" s="130"/>
      <c r="E47" s="113"/>
      <c r="F47" s="28"/>
      <c r="G47" s="28"/>
    </row>
    <row r="48" spans="1:7" s="29" customFormat="1" x14ac:dyDescent="0.25">
      <c r="A48" s="130"/>
      <c r="B48" s="130"/>
      <c r="C48" s="130"/>
      <c r="D48" s="130"/>
      <c r="E48" s="113"/>
      <c r="F48" s="28"/>
      <c r="G48" s="28"/>
    </row>
    <row r="49" spans="1:7" s="29" customFormat="1" x14ac:dyDescent="0.25">
      <c r="A49" s="130"/>
      <c r="B49" s="130"/>
      <c r="C49" s="130"/>
      <c r="D49" s="130"/>
      <c r="E49" s="113"/>
      <c r="F49" s="28"/>
      <c r="G49" s="28"/>
    </row>
    <row r="50" spans="1:7" s="29" customFormat="1" x14ac:dyDescent="0.25">
      <c r="A50" s="130"/>
      <c r="B50" s="130"/>
      <c r="C50" s="130"/>
      <c r="D50" s="130"/>
      <c r="E50" s="113"/>
      <c r="F50" s="28"/>
      <c r="G50" s="28"/>
    </row>
    <row r="51" spans="1:7" s="29" customFormat="1" x14ac:dyDescent="0.25">
      <c r="A51" s="130"/>
      <c r="B51" s="130"/>
      <c r="C51" s="130"/>
      <c r="D51" s="130"/>
      <c r="E51" s="113"/>
      <c r="F51" s="28"/>
      <c r="G51" s="28"/>
    </row>
    <row r="52" spans="1:7" s="29" customFormat="1" x14ac:dyDescent="0.25">
      <c r="A52" s="130"/>
      <c r="B52" s="130"/>
      <c r="C52" s="130"/>
      <c r="D52" s="130"/>
      <c r="E52" s="113"/>
      <c r="F52" s="28"/>
      <c r="G52" s="28"/>
    </row>
    <row r="53" spans="1:7" s="29" customFormat="1" x14ac:dyDescent="0.25">
      <c r="A53" s="130"/>
      <c r="B53" s="130"/>
      <c r="C53" s="130"/>
      <c r="D53" s="130"/>
      <c r="E53" s="113"/>
      <c r="F53" s="28"/>
      <c r="G53" s="28"/>
    </row>
    <row r="54" spans="1:7" s="29" customFormat="1" x14ac:dyDescent="0.25">
      <c r="A54" s="130"/>
      <c r="B54" s="130"/>
      <c r="C54" s="130"/>
      <c r="D54" s="130"/>
      <c r="E54" s="113"/>
      <c r="F54" s="28"/>
      <c r="G54" s="28"/>
    </row>
    <row r="55" spans="1:7" s="29" customFormat="1" x14ac:dyDescent="0.25">
      <c r="A55" s="130"/>
      <c r="B55" s="130"/>
      <c r="C55" s="130"/>
      <c r="D55" s="130"/>
      <c r="E55" s="113"/>
      <c r="F55" s="28"/>
      <c r="G55" s="28"/>
    </row>
    <row r="56" spans="1:7" s="29" customFormat="1" x14ac:dyDescent="0.25">
      <c r="A56" s="130"/>
      <c r="B56" s="130"/>
      <c r="C56" s="130"/>
      <c r="D56" s="130"/>
      <c r="E56" s="113"/>
      <c r="F56" s="28"/>
      <c r="G56" s="28"/>
    </row>
    <row r="57" spans="1:7" s="29" customFormat="1" x14ac:dyDescent="0.25">
      <c r="A57" s="130"/>
      <c r="B57" s="130"/>
      <c r="C57" s="130"/>
      <c r="D57" s="130"/>
      <c r="E57" s="113"/>
      <c r="F57" s="28"/>
      <c r="G57" s="28"/>
    </row>
    <row r="58" spans="1:7" s="29" customFormat="1" x14ac:dyDescent="0.25">
      <c r="A58" s="130"/>
      <c r="B58" s="130"/>
      <c r="C58" s="130"/>
      <c r="D58" s="130"/>
      <c r="E58" s="113"/>
      <c r="F58" s="28"/>
      <c r="G58" s="28"/>
    </row>
    <row r="59" spans="1:7" s="29" customFormat="1" x14ac:dyDescent="0.25">
      <c r="A59" s="130"/>
      <c r="B59" s="130"/>
      <c r="C59" s="130"/>
      <c r="D59" s="130"/>
      <c r="E59" s="113"/>
      <c r="F59" s="28"/>
      <c r="G59" s="28"/>
    </row>
    <row r="60" spans="1:7" s="29" customFormat="1" x14ac:dyDescent="0.25">
      <c r="A60" s="130"/>
      <c r="B60" s="130"/>
      <c r="C60" s="130"/>
      <c r="D60" s="130"/>
      <c r="E60" s="113"/>
      <c r="F60" s="28"/>
      <c r="G60" s="28"/>
    </row>
    <row r="61" spans="1:7" s="29" customFormat="1" x14ac:dyDescent="0.25">
      <c r="A61" s="130"/>
      <c r="B61" s="130"/>
      <c r="C61" s="130"/>
      <c r="D61" s="130"/>
      <c r="E61" s="113"/>
      <c r="F61" s="28"/>
      <c r="G61" s="28"/>
    </row>
    <row r="62" spans="1:7" s="29" customFormat="1" x14ac:dyDescent="0.25">
      <c r="A62" s="130"/>
      <c r="B62" s="130"/>
      <c r="C62" s="130"/>
      <c r="D62" s="130"/>
      <c r="E62" s="113"/>
      <c r="F62" s="28"/>
      <c r="G62" s="28"/>
    </row>
    <row r="63" spans="1:7" s="29" customFormat="1" x14ac:dyDescent="0.25">
      <c r="A63" s="130"/>
      <c r="B63" s="130"/>
      <c r="C63" s="130"/>
      <c r="D63" s="130"/>
      <c r="E63" s="113"/>
      <c r="F63" s="28"/>
      <c r="G63" s="28"/>
    </row>
    <row r="64" spans="1:7" s="29" customFormat="1" x14ac:dyDescent="0.25">
      <c r="A64" s="130"/>
      <c r="B64" s="130"/>
      <c r="C64" s="130"/>
      <c r="D64" s="130"/>
      <c r="E64" s="113"/>
      <c r="F64" s="28"/>
      <c r="G64" s="28"/>
    </row>
    <row r="65" spans="1:7" s="29" customFormat="1" x14ac:dyDescent="0.25">
      <c r="A65" s="130"/>
      <c r="B65" s="130"/>
      <c r="C65" s="130"/>
      <c r="D65" s="130"/>
      <c r="E65" s="113"/>
      <c r="F65" s="28"/>
      <c r="G65" s="28"/>
    </row>
    <row r="66" spans="1:7" s="29" customFormat="1" x14ac:dyDescent="0.25">
      <c r="A66" s="130"/>
      <c r="B66" s="130"/>
      <c r="C66" s="130"/>
      <c r="D66" s="130"/>
      <c r="E66" s="113"/>
      <c r="F66" s="28"/>
      <c r="G66" s="28"/>
    </row>
    <row r="67" spans="1:7" s="29" customFormat="1" x14ac:dyDescent="0.25">
      <c r="A67" s="130"/>
      <c r="B67" s="130"/>
      <c r="C67" s="130"/>
      <c r="D67" s="130"/>
      <c r="E67" s="113"/>
      <c r="F67" s="28"/>
      <c r="G67" s="28"/>
    </row>
    <row r="68" spans="1:7" s="29" customFormat="1" x14ac:dyDescent="0.25">
      <c r="A68" s="130"/>
      <c r="B68" s="130"/>
      <c r="C68" s="130"/>
      <c r="D68" s="130"/>
      <c r="E68" s="113"/>
      <c r="F68" s="28"/>
      <c r="G68" s="28"/>
    </row>
    <row r="69" spans="1:7" s="29" customFormat="1" x14ac:dyDescent="0.25">
      <c r="A69" s="130"/>
      <c r="B69" s="130"/>
      <c r="C69" s="130"/>
      <c r="D69" s="130"/>
      <c r="E69" s="113"/>
      <c r="F69" s="28"/>
      <c r="G69" s="28"/>
    </row>
    <row r="70" spans="1:7" s="29" customFormat="1" x14ac:dyDescent="0.25">
      <c r="A70" s="130"/>
      <c r="B70" s="130"/>
      <c r="C70" s="130"/>
      <c r="D70" s="130"/>
      <c r="E70" s="113"/>
      <c r="F70" s="28"/>
      <c r="G70" s="28"/>
    </row>
    <row r="71" spans="1:7" s="29" customFormat="1" x14ac:dyDescent="0.25">
      <c r="A71" s="130"/>
      <c r="B71" s="130"/>
      <c r="C71" s="130"/>
      <c r="D71" s="130"/>
      <c r="E71" s="113"/>
      <c r="F71" s="28"/>
      <c r="G71" s="28"/>
    </row>
    <row r="72" spans="1:7" s="29" customFormat="1" x14ac:dyDescent="0.25">
      <c r="A72" s="130"/>
      <c r="B72" s="130"/>
      <c r="C72" s="130"/>
      <c r="D72" s="130"/>
      <c r="E72" s="113"/>
      <c r="F72" s="28"/>
      <c r="G72" s="28"/>
    </row>
    <row r="73" spans="1:7" s="29" customFormat="1" x14ac:dyDescent="0.25">
      <c r="A73" s="130"/>
      <c r="B73" s="130"/>
      <c r="C73" s="130"/>
      <c r="D73" s="130"/>
      <c r="E73" s="113"/>
      <c r="F73" s="28"/>
      <c r="G73" s="28"/>
    </row>
    <row r="74" spans="1:7" s="29" customFormat="1" x14ac:dyDescent="0.25">
      <c r="A74" s="130"/>
      <c r="B74" s="130"/>
      <c r="C74" s="130"/>
      <c r="D74" s="130"/>
      <c r="E74" s="113"/>
      <c r="F74" s="28"/>
      <c r="G74" s="28"/>
    </row>
    <row r="75" spans="1:7" s="29" customFormat="1" x14ac:dyDescent="0.25">
      <c r="A75" s="130"/>
      <c r="B75" s="130"/>
      <c r="C75" s="130"/>
      <c r="D75" s="130"/>
      <c r="E75" s="113"/>
      <c r="F75" s="28"/>
      <c r="G75" s="28"/>
    </row>
    <row r="76" spans="1:7" s="29" customFormat="1" x14ac:dyDescent="0.25">
      <c r="A76" s="130"/>
      <c r="B76" s="130"/>
      <c r="C76" s="130"/>
      <c r="D76" s="130"/>
      <c r="E76" s="113"/>
      <c r="F76" s="28"/>
      <c r="G76" s="28"/>
    </row>
    <row r="77" spans="1:7" s="29" customFormat="1" x14ac:dyDescent="0.25">
      <c r="A77" s="130"/>
      <c r="B77" s="130"/>
      <c r="C77" s="130"/>
      <c r="D77" s="130"/>
      <c r="E77" s="113"/>
      <c r="F77" s="28"/>
      <c r="G77" s="28"/>
    </row>
    <row r="78" spans="1:7" s="29" customFormat="1" x14ac:dyDescent="0.25">
      <c r="A78" s="130"/>
      <c r="B78" s="130"/>
      <c r="C78" s="130"/>
      <c r="D78" s="130"/>
      <c r="E78" s="113"/>
      <c r="F78" s="28"/>
      <c r="G78" s="28"/>
    </row>
    <row r="79" spans="1:7" s="29" customFormat="1" x14ac:dyDescent="0.25">
      <c r="A79" s="130"/>
      <c r="B79" s="130"/>
      <c r="C79" s="130"/>
      <c r="D79" s="130"/>
      <c r="E79" s="113"/>
      <c r="F79" s="28"/>
      <c r="G79" s="28"/>
    </row>
    <row r="80" spans="1:7" s="29" customFormat="1" x14ac:dyDescent="0.25">
      <c r="A80" s="130"/>
      <c r="B80" s="130"/>
      <c r="C80" s="130"/>
      <c r="D80" s="130"/>
      <c r="E80" s="113"/>
      <c r="F80" s="28"/>
      <c r="G80" s="28"/>
    </row>
    <row r="81" spans="1:7" s="29" customFormat="1" x14ac:dyDescent="0.25">
      <c r="A81" s="130"/>
      <c r="B81" s="130"/>
      <c r="C81" s="130"/>
      <c r="D81" s="130"/>
      <c r="E81" s="113"/>
      <c r="F81" s="28"/>
      <c r="G81" s="28"/>
    </row>
    <row r="82" spans="1:7" s="29" customFormat="1" x14ac:dyDescent="0.25">
      <c r="A82" s="130"/>
      <c r="B82" s="130"/>
      <c r="C82" s="130"/>
      <c r="D82" s="130"/>
      <c r="E82" s="113"/>
      <c r="F82" s="28"/>
      <c r="G82" s="28"/>
    </row>
    <row r="83" spans="1:7" s="29" customFormat="1" x14ac:dyDescent="0.25">
      <c r="A83" s="130"/>
      <c r="B83" s="130"/>
      <c r="C83" s="130"/>
      <c r="D83" s="130"/>
      <c r="E83" s="113"/>
      <c r="F83" s="28"/>
      <c r="G83" s="28"/>
    </row>
    <row r="84" spans="1:7" s="29" customFormat="1" x14ac:dyDescent="0.25">
      <c r="A84" s="130"/>
      <c r="B84" s="130"/>
      <c r="C84" s="130"/>
      <c r="D84" s="130"/>
      <c r="E84" s="113"/>
      <c r="F84" s="28"/>
      <c r="G84" s="28"/>
    </row>
    <row r="85" spans="1:7" s="29" customFormat="1" x14ac:dyDescent="0.25">
      <c r="A85" s="130"/>
      <c r="B85" s="130"/>
      <c r="C85" s="130"/>
      <c r="D85" s="130"/>
      <c r="E85" s="113"/>
      <c r="F85" s="28"/>
      <c r="G85" s="28"/>
    </row>
    <row r="86" spans="1:7" s="29" customFormat="1" x14ac:dyDescent="0.25">
      <c r="A86" s="130"/>
      <c r="B86" s="130"/>
      <c r="C86" s="130"/>
      <c r="D86" s="130"/>
      <c r="E86" s="113"/>
      <c r="F86" s="28"/>
      <c r="G86" s="28"/>
    </row>
    <row r="87" spans="1:7" s="29" customFormat="1" x14ac:dyDescent="0.25">
      <c r="A87" s="130"/>
      <c r="B87" s="130"/>
      <c r="C87" s="130"/>
      <c r="D87" s="130"/>
      <c r="E87" s="113"/>
      <c r="F87" s="28"/>
      <c r="G87" s="28"/>
    </row>
    <row r="88" spans="1:7" s="29" customFormat="1" x14ac:dyDescent="0.25">
      <c r="A88" s="130"/>
      <c r="B88" s="130"/>
      <c r="C88" s="130"/>
      <c r="D88" s="130"/>
      <c r="E88" s="113"/>
      <c r="F88" s="28"/>
      <c r="G88" s="28"/>
    </row>
    <row r="89" spans="1:7" s="29" customFormat="1" x14ac:dyDescent="0.25">
      <c r="A89" s="130"/>
      <c r="B89" s="130"/>
      <c r="C89" s="130"/>
      <c r="D89" s="130"/>
      <c r="E89" s="113"/>
      <c r="F89" s="28"/>
      <c r="G89" s="28"/>
    </row>
    <row r="90" spans="1:7" s="29" customFormat="1" x14ac:dyDescent="0.25">
      <c r="A90" s="130"/>
      <c r="B90" s="130"/>
      <c r="C90" s="130"/>
      <c r="D90" s="130"/>
      <c r="E90" s="113"/>
      <c r="F90" s="28"/>
      <c r="G90" s="28"/>
    </row>
    <row r="91" spans="1:7" s="29" customFormat="1" x14ac:dyDescent="0.25">
      <c r="A91" s="130"/>
      <c r="B91" s="130"/>
      <c r="C91" s="130"/>
      <c r="D91" s="130"/>
      <c r="E91" s="113"/>
      <c r="F91" s="28"/>
      <c r="G91" s="28"/>
    </row>
    <row r="92" spans="1:7" s="29" customFormat="1" x14ac:dyDescent="0.25">
      <c r="A92" s="130"/>
      <c r="B92" s="130"/>
      <c r="C92" s="130"/>
      <c r="D92" s="130"/>
      <c r="E92" s="113"/>
      <c r="F92" s="28"/>
      <c r="G92" s="28"/>
    </row>
    <row r="93" spans="1:7" s="29" customFormat="1" x14ac:dyDescent="0.25">
      <c r="A93" s="130"/>
      <c r="B93" s="130"/>
      <c r="C93" s="130"/>
      <c r="D93" s="130"/>
      <c r="E93" s="113"/>
      <c r="F93" s="28"/>
      <c r="G93" s="28"/>
    </row>
    <row r="94" spans="1:7" s="29" customFormat="1" x14ac:dyDescent="0.25">
      <c r="A94" s="130"/>
      <c r="B94" s="130"/>
      <c r="C94" s="130"/>
      <c r="D94" s="130"/>
      <c r="E94" s="113"/>
      <c r="F94" s="28"/>
      <c r="G94" s="28"/>
    </row>
    <row r="95" spans="1:7" s="29" customFormat="1" x14ac:dyDescent="0.25">
      <c r="A95" s="130"/>
      <c r="B95" s="130"/>
      <c r="C95" s="130"/>
      <c r="D95" s="130"/>
      <c r="E95" s="113"/>
      <c r="F95" s="28"/>
      <c r="G95" s="28"/>
    </row>
    <row r="96" spans="1:7" s="29" customFormat="1" x14ac:dyDescent="0.25">
      <c r="A96" s="130"/>
      <c r="B96" s="130"/>
      <c r="C96" s="130"/>
      <c r="D96" s="130"/>
      <c r="E96" s="113"/>
      <c r="F96" s="28"/>
      <c r="G96" s="28"/>
    </row>
    <row r="97" spans="1:7" s="29" customFormat="1" x14ac:dyDescent="0.25">
      <c r="A97" s="130"/>
      <c r="B97" s="130"/>
      <c r="C97" s="130"/>
      <c r="D97" s="130"/>
      <c r="E97" s="113"/>
      <c r="F97" s="28"/>
      <c r="G97" s="28"/>
    </row>
    <row r="98" spans="1:7" s="29" customFormat="1" x14ac:dyDescent="0.25">
      <c r="A98" s="130"/>
      <c r="B98" s="130"/>
      <c r="C98" s="130"/>
      <c r="D98" s="130"/>
      <c r="E98" s="113"/>
      <c r="F98" s="28"/>
      <c r="G98" s="28"/>
    </row>
    <row r="99" spans="1:7" s="29" customFormat="1" x14ac:dyDescent="0.25">
      <c r="A99" s="130"/>
      <c r="B99" s="130"/>
      <c r="C99" s="130"/>
      <c r="D99" s="130"/>
      <c r="E99" s="113"/>
      <c r="F99" s="28"/>
      <c r="G99" s="28"/>
    </row>
    <row r="100" spans="1:7" s="29" customFormat="1" x14ac:dyDescent="0.25">
      <c r="A100" s="130"/>
      <c r="B100" s="130"/>
      <c r="C100" s="130"/>
      <c r="D100" s="130"/>
      <c r="E100" s="113"/>
      <c r="F100" s="28"/>
      <c r="G100" s="28"/>
    </row>
    <row r="101" spans="1:7" s="29" customFormat="1" x14ac:dyDescent="0.25">
      <c r="A101" s="130"/>
      <c r="B101" s="130"/>
      <c r="C101" s="130"/>
      <c r="D101" s="130"/>
      <c r="E101" s="113"/>
      <c r="F101" s="28"/>
      <c r="G101" s="28"/>
    </row>
    <row r="102" spans="1:7" s="29" customFormat="1" x14ac:dyDescent="0.25">
      <c r="A102" s="130"/>
      <c r="B102" s="130"/>
      <c r="C102" s="130"/>
      <c r="D102" s="130"/>
      <c r="E102" s="113"/>
      <c r="F102" s="28"/>
      <c r="G102" s="28"/>
    </row>
    <row r="103" spans="1:7" s="29" customFormat="1" x14ac:dyDescent="0.25">
      <c r="A103" s="130"/>
      <c r="B103" s="130"/>
      <c r="C103" s="130"/>
      <c r="D103" s="130"/>
      <c r="E103" s="113"/>
      <c r="F103" s="28"/>
      <c r="G103" s="28"/>
    </row>
    <row r="104" spans="1:7" s="29" customFormat="1" x14ac:dyDescent="0.25">
      <c r="A104" s="130"/>
      <c r="B104" s="130"/>
      <c r="C104" s="130"/>
      <c r="D104" s="130"/>
      <c r="E104" s="113"/>
      <c r="F104" s="28"/>
      <c r="G104" s="28"/>
    </row>
    <row r="105" spans="1:7" s="29" customFormat="1" x14ac:dyDescent="0.25">
      <c r="A105" s="130"/>
      <c r="B105" s="130"/>
      <c r="C105" s="130"/>
      <c r="D105" s="130"/>
      <c r="E105" s="113"/>
      <c r="F105" s="28"/>
      <c r="G105" s="28"/>
    </row>
    <row r="106" spans="1:7" s="29" customFormat="1" x14ac:dyDescent="0.25">
      <c r="A106" s="130"/>
      <c r="B106" s="130"/>
      <c r="C106" s="130"/>
      <c r="D106" s="130"/>
      <c r="E106" s="113"/>
      <c r="F106" s="28"/>
      <c r="G106" s="28"/>
    </row>
    <row r="107" spans="1:7" s="29" customFormat="1" x14ac:dyDescent="0.25">
      <c r="A107" s="130"/>
      <c r="B107" s="130"/>
      <c r="C107" s="130"/>
      <c r="D107" s="130"/>
      <c r="E107" s="113"/>
      <c r="F107" s="28"/>
      <c r="G107" s="28"/>
    </row>
    <row r="108" spans="1:7" s="29" customFormat="1" x14ac:dyDescent="0.25">
      <c r="A108" s="130"/>
      <c r="B108" s="130"/>
      <c r="C108" s="130"/>
      <c r="D108" s="130"/>
      <c r="E108" s="113"/>
      <c r="F108" s="28"/>
      <c r="G108" s="28"/>
    </row>
    <row r="109" spans="1:7" s="29" customFormat="1" x14ac:dyDescent="0.25">
      <c r="A109" s="130"/>
      <c r="B109" s="130"/>
      <c r="C109" s="130"/>
      <c r="D109" s="130"/>
      <c r="E109" s="113"/>
      <c r="F109" s="28"/>
      <c r="G109" s="28"/>
    </row>
    <row r="110" spans="1:7" s="29" customFormat="1" x14ac:dyDescent="0.25">
      <c r="A110" s="130"/>
      <c r="B110" s="130"/>
      <c r="C110" s="130"/>
      <c r="D110" s="130"/>
      <c r="E110" s="113"/>
      <c r="F110" s="28"/>
      <c r="G110" s="28"/>
    </row>
    <row r="111" spans="1:7" s="29" customFormat="1" x14ac:dyDescent="0.25">
      <c r="A111" s="130"/>
      <c r="B111" s="130"/>
      <c r="C111" s="130"/>
      <c r="D111" s="130"/>
      <c r="E111" s="113"/>
      <c r="F111" s="28"/>
      <c r="G111" s="28"/>
    </row>
    <row r="112" spans="1:7" s="29" customFormat="1" x14ac:dyDescent="0.25">
      <c r="A112" s="130"/>
      <c r="B112" s="130"/>
      <c r="C112" s="130"/>
      <c r="D112" s="130"/>
      <c r="E112" s="113"/>
      <c r="F112" s="28"/>
      <c r="G112" s="28"/>
    </row>
    <row r="113" spans="1:7" s="29" customFormat="1" x14ac:dyDescent="0.25">
      <c r="A113" s="130"/>
      <c r="B113" s="130"/>
      <c r="C113" s="130"/>
      <c r="D113" s="130"/>
      <c r="E113" s="113"/>
      <c r="F113" s="28"/>
      <c r="G113" s="28"/>
    </row>
    <row r="114" spans="1:7" s="29" customFormat="1" x14ac:dyDescent="0.25">
      <c r="A114" s="130"/>
      <c r="B114" s="130"/>
      <c r="C114" s="130"/>
      <c r="D114" s="130"/>
      <c r="E114" s="113"/>
      <c r="F114" s="28"/>
      <c r="G114" s="28"/>
    </row>
    <row r="115" spans="1:7" s="29" customFormat="1" x14ac:dyDescent="0.25">
      <c r="A115" s="130"/>
      <c r="B115" s="130"/>
      <c r="C115" s="130"/>
      <c r="D115" s="130"/>
      <c r="E115" s="113"/>
      <c r="F115" s="28"/>
      <c r="G115" s="28"/>
    </row>
    <row r="116" spans="1:7" s="29" customFormat="1" x14ac:dyDescent="0.25">
      <c r="A116" s="130"/>
      <c r="B116" s="130"/>
      <c r="C116" s="130"/>
      <c r="D116" s="130"/>
      <c r="E116" s="113"/>
      <c r="F116" s="28"/>
      <c r="G116" s="28"/>
    </row>
    <row r="117" spans="1:7" s="29" customFormat="1" x14ac:dyDescent="0.25">
      <c r="A117" s="130"/>
      <c r="B117" s="130"/>
      <c r="C117" s="130"/>
      <c r="D117" s="130"/>
      <c r="E117" s="113"/>
      <c r="F117" s="28"/>
      <c r="G117" s="28"/>
    </row>
    <row r="118" spans="1:7" s="29" customFormat="1" x14ac:dyDescent="0.25">
      <c r="A118" s="130"/>
      <c r="B118" s="130"/>
      <c r="C118" s="130"/>
      <c r="D118" s="130"/>
      <c r="E118" s="113"/>
      <c r="F118" s="28"/>
      <c r="G118" s="28"/>
    </row>
    <row r="119" spans="1:7" s="29" customFormat="1" x14ac:dyDescent="0.25">
      <c r="A119" s="130"/>
      <c r="B119" s="130"/>
      <c r="C119" s="130"/>
      <c r="D119" s="130"/>
      <c r="E119" s="113"/>
      <c r="F119" s="28"/>
      <c r="G119" s="28"/>
    </row>
    <row r="120" spans="1:7" s="29" customFormat="1" x14ac:dyDescent="0.25">
      <c r="A120" s="130"/>
      <c r="B120" s="130"/>
      <c r="C120" s="130"/>
      <c r="D120" s="130"/>
      <c r="E120" s="113"/>
      <c r="F120" s="28"/>
      <c r="G120" s="28"/>
    </row>
    <row r="121" spans="1:7" s="29" customFormat="1" x14ac:dyDescent="0.25">
      <c r="A121" s="130"/>
      <c r="B121" s="130"/>
      <c r="C121" s="130"/>
      <c r="D121" s="130"/>
      <c r="E121" s="113"/>
      <c r="F121" s="28"/>
      <c r="G121" s="28"/>
    </row>
    <row r="122" spans="1:7" s="29" customFormat="1" x14ac:dyDescent="0.25">
      <c r="A122" s="130"/>
      <c r="B122" s="130"/>
      <c r="C122" s="130"/>
      <c r="D122" s="130"/>
      <c r="E122" s="113"/>
      <c r="F122" s="28"/>
      <c r="G122" s="28"/>
    </row>
    <row r="123" spans="1:7" s="29" customFormat="1" x14ac:dyDescent="0.25">
      <c r="A123" s="130"/>
      <c r="B123" s="130"/>
      <c r="C123" s="130"/>
      <c r="D123" s="130"/>
      <c r="E123" s="113"/>
      <c r="F123" s="28"/>
      <c r="G123" s="28"/>
    </row>
    <row r="124" spans="1:7" s="29" customFormat="1" x14ac:dyDescent="0.25">
      <c r="A124" s="130"/>
      <c r="B124" s="130"/>
      <c r="C124" s="130"/>
      <c r="D124" s="130"/>
      <c r="E124" s="113"/>
      <c r="F124" s="28"/>
      <c r="G124" s="28"/>
    </row>
    <row r="125" spans="1:7" s="29" customFormat="1" x14ac:dyDescent="0.25">
      <c r="A125" s="130"/>
      <c r="B125" s="130"/>
      <c r="C125" s="130"/>
      <c r="D125" s="130"/>
      <c r="E125" s="113"/>
      <c r="F125" s="28"/>
      <c r="G125" s="28"/>
    </row>
    <row r="126" spans="1:7" s="29" customFormat="1" x14ac:dyDescent="0.25">
      <c r="A126" s="130"/>
      <c r="B126" s="130"/>
      <c r="C126" s="130"/>
      <c r="D126" s="130"/>
      <c r="E126" s="113"/>
      <c r="F126" s="28"/>
      <c r="G126" s="28"/>
    </row>
    <row r="127" spans="1:7" s="29" customFormat="1" x14ac:dyDescent="0.25">
      <c r="A127" s="130"/>
      <c r="B127" s="130"/>
      <c r="C127" s="130"/>
      <c r="D127" s="130"/>
      <c r="E127" s="113"/>
      <c r="F127" s="28"/>
      <c r="G127" s="28"/>
    </row>
    <row r="128" spans="1:7" s="29" customFormat="1" x14ac:dyDescent="0.25">
      <c r="A128" s="130"/>
      <c r="B128" s="130"/>
      <c r="C128" s="130"/>
      <c r="D128" s="130"/>
      <c r="E128" s="113"/>
      <c r="F128" s="28"/>
      <c r="G128" s="28"/>
    </row>
    <row r="129" spans="1:7" s="29" customFormat="1" x14ac:dyDescent="0.25">
      <c r="A129" s="130"/>
      <c r="B129" s="130"/>
      <c r="C129" s="130"/>
      <c r="D129" s="130"/>
      <c r="E129" s="113"/>
      <c r="F129" s="28"/>
      <c r="G129" s="28"/>
    </row>
    <row r="130" spans="1:7" s="29" customFormat="1" x14ac:dyDescent="0.25">
      <c r="A130" s="130"/>
      <c r="B130" s="130"/>
      <c r="C130" s="130"/>
      <c r="D130" s="130"/>
      <c r="E130" s="113"/>
      <c r="F130" s="28"/>
      <c r="G130" s="28"/>
    </row>
    <row r="131" spans="1:7" s="29" customFormat="1" x14ac:dyDescent="0.25">
      <c r="A131" s="130"/>
      <c r="B131" s="130"/>
      <c r="C131" s="130"/>
      <c r="D131" s="130"/>
      <c r="E131" s="113"/>
      <c r="F131" s="28"/>
      <c r="G131" s="28"/>
    </row>
    <row r="132" spans="1:7" s="29" customFormat="1" x14ac:dyDescent="0.25">
      <c r="A132" s="130"/>
      <c r="B132" s="130"/>
      <c r="C132" s="130"/>
      <c r="D132" s="130"/>
      <c r="E132" s="113"/>
      <c r="F132" s="28"/>
      <c r="G132" s="28"/>
    </row>
    <row r="133" spans="1:7" s="29" customFormat="1" x14ac:dyDescent="0.25">
      <c r="A133" s="130"/>
      <c r="B133" s="130"/>
      <c r="C133" s="130"/>
      <c r="D133" s="130"/>
      <c r="E133" s="113"/>
      <c r="F133" s="28"/>
      <c r="G133" s="28"/>
    </row>
    <row r="134" spans="1:7" s="29" customFormat="1" x14ac:dyDescent="0.25">
      <c r="A134" s="130"/>
      <c r="B134" s="130"/>
      <c r="C134" s="130"/>
      <c r="D134" s="130"/>
      <c r="E134" s="113"/>
      <c r="F134" s="28"/>
      <c r="G134" s="28"/>
    </row>
    <row r="135" spans="1:7" s="29" customFormat="1" x14ac:dyDescent="0.25">
      <c r="A135" s="130"/>
      <c r="B135" s="130"/>
      <c r="C135" s="130"/>
      <c r="D135" s="130"/>
      <c r="E135" s="113"/>
      <c r="F135" s="28"/>
      <c r="G135" s="28"/>
    </row>
    <row r="136" spans="1:7" s="29" customFormat="1" x14ac:dyDescent="0.25">
      <c r="A136" s="130"/>
      <c r="B136" s="130"/>
      <c r="C136" s="130"/>
      <c r="D136" s="130"/>
      <c r="E136" s="113"/>
      <c r="F136" s="28"/>
      <c r="G136" s="28"/>
    </row>
    <row r="137" spans="1:7" s="29" customFormat="1" x14ac:dyDescent="0.25">
      <c r="A137" s="130"/>
      <c r="B137" s="130"/>
      <c r="C137" s="130"/>
      <c r="D137" s="130"/>
      <c r="E137" s="113"/>
      <c r="F137" s="28"/>
      <c r="G137" s="28"/>
    </row>
    <row r="138" spans="1:7" s="29" customFormat="1" x14ac:dyDescent="0.25">
      <c r="A138" s="130"/>
      <c r="B138" s="130"/>
      <c r="C138" s="130"/>
      <c r="D138" s="130"/>
      <c r="E138" s="113"/>
      <c r="F138" s="28"/>
      <c r="G138" s="28"/>
    </row>
    <row r="139" spans="1:7" s="29" customFormat="1" x14ac:dyDescent="0.25">
      <c r="A139" s="130"/>
      <c r="B139" s="130"/>
      <c r="C139" s="130"/>
      <c r="D139" s="130"/>
      <c r="E139" s="113"/>
      <c r="F139" s="28"/>
      <c r="G139" s="28"/>
    </row>
    <row r="140" spans="1:7" s="29" customFormat="1" x14ac:dyDescent="0.25">
      <c r="A140" s="130"/>
      <c r="B140" s="130"/>
      <c r="C140" s="130"/>
      <c r="D140" s="130"/>
      <c r="E140" s="113"/>
      <c r="F140" s="28"/>
      <c r="G140" s="28"/>
    </row>
    <row r="141" spans="1:7" s="29" customFormat="1" x14ac:dyDescent="0.25">
      <c r="A141" s="130"/>
      <c r="B141" s="130"/>
      <c r="C141" s="130"/>
      <c r="D141" s="130"/>
      <c r="E141" s="113"/>
      <c r="F141" s="28"/>
      <c r="G141" s="28"/>
    </row>
    <row r="142" spans="1:7" s="29" customFormat="1" x14ac:dyDescent="0.25">
      <c r="A142" s="130"/>
      <c r="B142" s="130"/>
      <c r="C142" s="130"/>
      <c r="D142" s="130"/>
      <c r="E142" s="113"/>
      <c r="F142" s="28"/>
      <c r="G142" s="28"/>
    </row>
    <row r="143" spans="1:7" s="29" customFormat="1" x14ac:dyDescent="0.25">
      <c r="A143" s="130"/>
      <c r="B143" s="130"/>
      <c r="C143" s="130"/>
      <c r="D143" s="130"/>
      <c r="E143" s="113"/>
      <c r="F143" s="28"/>
      <c r="G143" s="28"/>
    </row>
    <row r="144" spans="1:7" s="29" customFormat="1" x14ac:dyDescent="0.25">
      <c r="A144" s="130"/>
      <c r="B144" s="130"/>
      <c r="C144" s="130"/>
      <c r="D144" s="130"/>
      <c r="E144" s="113"/>
      <c r="F144" s="28"/>
      <c r="G144" s="28"/>
    </row>
    <row r="145" spans="1:7" s="29" customFormat="1" x14ac:dyDescent="0.25">
      <c r="A145" s="130"/>
      <c r="B145" s="130"/>
      <c r="C145" s="130"/>
      <c r="D145" s="130"/>
      <c r="E145" s="113"/>
      <c r="F145" s="28"/>
      <c r="G145" s="28"/>
    </row>
    <row r="146" spans="1:7" s="29" customFormat="1" x14ac:dyDescent="0.25">
      <c r="A146" s="130"/>
      <c r="B146" s="130"/>
      <c r="C146" s="130"/>
      <c r="D146" s="130"/>
      <c r="E146" s="113"/>
      <c r="F146" s="28"/>
      <c r="G146" s="28"/>
    </row>
    <row r="147" spans="1:7" s="29" customFormat="1" x14ac:dyDescent="0.25">
      <c r="A147" s="130"/>
      <c r="B147" s="130"/>
      <c r="C147" s="130"/>
      <c r="D147" s="130"/>
      <c r="E147" s="113"/>
      <c r="F147" s="28"/>
      <c r="G147" s="28"/>
    </row>
    <row r="148" spans="1:7" s="29" customFormat="1" x14ac:dyDescent="0.25">
      <c r="A148" s="130"/>
      <c r="B148" s="130"/>
      <c r="C148" s="130"/>
      <c r="D148" s="130"/>
      <c r="E148" s="113"/>
      <c r="F148" s="28"/>
      <c r="G148" s="28"/>
    </row>
    <row r="149" spans="1:7" s="29" customFormat="1" x14ac:dyDescent="0.25">
      <c r="A149" s="130"/>
      <c r="B149" s="130"/>
      <c r="C149" s="130"/>
      <c r="D149" s="130"/>
      <c r="E149" s="113"/>
      <c r="F149" s="28"/>
      <c r="G149" s="28"/>
    </row>
    <row r="150" spans="1:7" s="29" customFormat="1" x14ac:dyDescent="0.25">
      <c r="A150" s="130"/>
      <c r="B150" s="130"/>
      <c r="C150" s="130"/>
      <c r="D150" s="130"/>
      <c r="E150" s="113"/>
      <c r="F150" s="28"/>
      <c r="G150" s="28"/>
    </row>
    <row r="151" spans="1:7" s="29" customFormat="1" x14ac:dyDescent="0.25">
      <c r="A151" s="130"/>
      <c r="B151" s="130"/>
      <c r="C151" s="130"/>
      <c r="D151" s="130"/>
      <c r="E151" s="113"/>
      <c r="F151" s="28"/>
      <c r="G151" s="28"/>
    </row>
    <row r="152" spans="1:7" s="29" customFormat="1" x14ac:dyDescent="0.25">
      <c r="A152" s="130"/>
      <c r="B152" s="130"/>
      <c r="C152" s="130"/>
      <c r="D152" s="130"/>
      <c r="E152" s="113"/>
      <c r="F152" s="28"/>
      <c r="G152" s="28"/>
    </row>
    <row r="153" spans="1:7" s="29" customFormat="1" x14ac:dyDescent="0.25">
      <c r="A153" s="130"/>
      <c r="B153" s="130"/>
      <c r="C153" s="130"/>
      <c r="D153" s="130"/>
      <c r="E153" s="113"/>
      <c r="F153" s="28"/>
      <c r="G153" s="28"/>
    </row>
    <row r="154" spans="1:7" s="29" customFormat="1" x14ac:dyDescent="0.25">
      <c r="A154" s="130"/>
      <c r="B154" s="130"/>
      <c r="C154" s="130"/>
      <c r="D154" s="130"/>
      <c r="E154" s="113"/>
      <c r="F154" s="28"/>
      <c r="G154" s="28"/>
    </row>
    <row r="155" spans="1:7" s="29" customFormat="1" x14ac:dyDescent="0.25">
      <c r="A155" s="130"/>
      <c r="B155" s="130"/>
      <c r="C155" s="130"/>
      <c r="D155" s="130"/>
      <c r="E155" s="113"/>
      <c r="F155" s="28"/>
      <c r="G155" s="28"/>
    </row>
    <row r="156" spans="1:7" s="29" customFormat="1" x14ac:dyDescent="0.25">
      <c r="A156" s="130"/>
      <c r="B156" s="130"/>
      <c r="C156" s="130"/>
      <c r="D156" s="130"/>
      <c r="E156" s="113"/>
      <c r="F156" s="28"/>
      <c r="G156" s="28"/>
    </row>
    <row r="157" spans="1:7" s="29" customFormat="1" x14ac:dyDescent="0.25">
      <c r="A157" s="130"/>
      <c r="B157" s="130"/>
      <c r="C157" s="130"/>
      <c r="D157" s="130"/>
      <c r="E157" s="113"/>
      <c r="F157" s="28"/>
      <c r="G157" s="28"/>
    </row>
    <row r="158" spans="1:7" s="29" customFormat="1" x14ac:dyDescent="0.25">
      <c r="A158" s="130"/>
      <c r="B158" s="130"/>
      <c r="C158" s="130"/>
      <c r="D158" s="130"/>
      <c r="E158" s="113"/>
      <c r="F158" s="28"/>
      <c r="G158" s="28"/>
    </row>
    <row r="159" spans="1:7" s="29" customFormat="1" x14ac:dyDescent="0.25">
      <c r="A159" s="130"/>
      <c r="B159" s="130"/>
      <c r="C159" s="130"/>
      <c r="D159" s="130"/>
      <c r="E159" s="113"/>
      <c r="F159" s="28"/>
      <c r="G159" s="28"/>
    </row>
    <row r="160" spans="1:7" s="29" customFormat="1" x14ac:dyDescent="0.25">
      <c r="A160" s="130"/>
      <c r="B160" s="130"/>
      <c r="C160" s="130"/>
      <c r="D160" s="130"/>
      <c r="E160" s="113"/>
      <c r="F160" s="28"/>
      <c r="G160" s="28"/>
    </row>
    <row r="161" spans="1:7" s="29" customFormat="1" x14ac:dyDescent="0.25">
      <c r="A161" s="130"/>
      <c r="B161" s="130"/>
      <c r="C161" s="130"/>
      <c r="D161" s="130"/>
      <c r="E161" s="113"/>
      <c r="F161" s="28"/>
      <c r="G161" s="28"/>
    </row>
    <row r="162" spans="1:7" s="29" customFormat="1" x14ac:dyDescent="0.25">
      <c r="A162" s="130"/>
      <c r="B162" s="130"/>
      <c r="C162" s="130"/>
      <c r="D162" s="130"/>
      <c r="E162" s="113"/>
      <c r="F162" s="28"/>
      <c r="G162" s="28"/>
    </row>
    <row r="163" spans="1:7" s="29" customFormat="1" x14ac:dyDescent="0.25">
      <c r="A163" s="130"/>
      <c r="B163" s="130"/>
      <c r="C163" s="130"/>
      <c r="D163" s="130"/>
      <c r="E163" s="113"/>
      <c r="F163" s="28"/>
      <c r="G163" s="28"/>
    </row>
    <row r="164" spans="1:7" s="29" customFormat="1" x14ac:dyDescent="0.25">
      <c r="A164" s="130"/>
      <c r="B164" s="130"/>
      <c r="C164" s="130"/>
      <c r="D164" s="130"/>
      <c r="E164" s="113"/>
      <c r="F164" s="28"/>
      <c r="G164" s="28"/>
    </row>
    <row r="165" spans="1:7" s="29" customFormat="1" x14ac:dyDescent="0.25">
      <c r="A165" s="130"/>
      <c r="B165" s="130"/>
      <c r="C165" s="130"/>
      <c r="D165" s="130"/>
      <c r="E165" s="113"/>
      <c r="F165" s="28"/>
      <c r="G165" s="28"/>
    </row>
    <row r="166" spans="1:7" s="29" customFormat="1" x14ac:dyDescent="0.25">
      <c r="A166" s="130"/>
      <c r="B166" s="130"/>
      <c r="C166" s="130"/>
      <c r="D166" s="130"/>
      <c r="E166" s="113"/>
      <c r="F166" s="28"/>
      <c r="G166" s="28"/>
    </row>
    <row r="167" spans="1:7" s="29" customFormat="1" x14ac:dyDescent="0.25">
      <c r="A167" s="130"/>
      <c r="B167" s="130"/>
      <c r="C167" s="130"/>
      <c r="D167" s="130"/>
      <c r="E167" s="113"/>
      <c r="F167" s="28"/>
      <c r="G167" s="28"/>
    </row>
    <row r="168" spans="1:7" s="29" customFormat="1" x14ac:dyDescent="0.25">
      <c r="A168" s="130"/>
      <c r="B168" s="130"/>
      <c r="C168" s="130"/>
      <c r="D168" s="130"/>
      <c r="E168" s="113"/>
      <c r="F168" s="28"/>
      <c r="G168" s="28"/>
    </row>
    <row r="169" spans="1:7" s="29" customFormat="1" x14ac:dyDescent="0.25">
      <c r="A169" s="130"/>
      <c r="B169" s="130"/>
      <c r="C169" s="130"/>
      <c r="D169" s="130"/>
      <c r="E169" s="113"/>
      <c r="F169" s="28"/>
      <c r="G169" s="28"/>
    </row>
    <row r="170" spans="1:7" s="29" customFormat="1" x14ac:dyDescent="0.25">
      <c r="A170" s="130"/>
      <c r="B170" s="130"/>
      <c r="C170" s="130"/>
      <c r="D170" s="130"/>
      <c r="E170" s="113"/>
      <c r="F170" s="28"/>
      <c r="G170" s="28"/>
    </row>
    <row r="171" spans="1:7" s="29" customFormat="1" x14ac:dyDescent="0.25">
      <c r="A171" s="130"/>
      <c r="B171" s="130"/>
      <c r="C171" s="130"/>
      <c r="D171" s="130"/>
      <c r="E171" s="113"/>
      <c r="F171" s="28"/>
      <c r="G171" s="28"/>
    </row>
    <row r="172" spans="1:7" s="29" customFormat="1" x14ac:dyDescent="0.25">
      <c r="A172" s="130"/>
      <c r="B172" s="130"/>
      <c r="C172" s="130"/>
      <c r="D172" s="130"/>
      <c r="E172" s="113"/>
      <c r="F172" s="28"/>
      <c r="G172" s="28"/>
    </row>
    <row r="173" spans="1:7" s="29" customFormat="1" x14ac:dyDescent="0.25">
      <c r="A173" s="130"/>
      <c r="B173" s="130"/>
      <c r="C173" s="130"/>
      <c r="D173" s="130"/>
      <c r="E173" s="113"/>
      <c r="F173" s="28"/>
      <c r="G173" s="28"/>
    </row>
    <row r="174" spans="1:7" s="29" customFormat="1" x14ac:dyDescent="0.25">
      <c r="A174" s="130"/>
      <c r="B174" s="130"/>
      <c r="C174" s="130"/>
      <c r="D174" s="130"/>
      <c r="E174" s="113"/>
      <c r="F174" s="28"/>
      <c r="G174" s="28"/>
    </row>
    <row r="175" spans="1:7" s="29" customFormat="1" x14ac:dyDescent="0.25">
      <c r="A175" s="130"/>
      <c r="B175" s="130"/>
      <c r="C175" s="130"/>
      <c r="D175" s="130"/>
      <c r="E175" s="113"/>
      <c r="F175" s="28"/>
      <c r="G175" s="28"/>
    </row>
    <row r="176" spans="1:7" s="29" customFormat="1" x14ac:dyDescent="0.25">
      <c r="A176" s="130"/>
      <c r="B176" s="130"/>
      <c r="C176" s="130"/>
      <c r="D176" s="130"/>
      <c r="E176" s="113"/>
      <c r="F176" s="28"/>
      <c r="G176" s="28"/>
    </row>
    <row r="177" spans="1:7" s="29" customFormat="1" x14ac:dyDescent="0.25">
      <c r="A177" s="130"/>
      <c r="B177" s="130"/>
      <c r="C177" s="130"/>
      <c r="D177" s="130"/>
      <c r="E177" s="113"/>
      <c r="F177" s="28"/>
      <c r="G177" s="28"/>
    </row>
    <row r="178" spans="1:7" s="29" customFormat="1" x14ac:dyDescent="0.25">
      <c r="A178" s="130"/>
      <c r="B178" s="130"/>
      <c r="C178" s="130"/>
      <c r="D178" s="130"/>
      <c r="E178" s="113"/>
      <c r="F178" s="28"/>
      <c r="G178" s="28"/>
    </row>
    <row r="179" spans="1:7" s="29" customFormat="1" x14ac:dyDescent="0.25">
      <c r="A179" s="130"/>
      <c r="B179" s="130"/>
      <c r="C179" s="130"/>
      <c r="D179" s="130"/>
      <c r="E179" s="113"/>
      <c r="F179" s="28"/>
      <c r="G179" s="28"/>
    </row>
    <row r="180" spans="1:7" s="29" customFormat="1" x14ac:dyDescent="0.25">
      <c r="A180" s="130"/>
      <c r="B180" s="130"/>
      <c r="C180" s="130"/>
      <c r="D180" s="130"/>
      <c r="E180" s="113"/>
      <c r="F180" s="28"/>
      <c r="G180" s="28"/>
    </row>
    <row r="181" spans="1:7" s="29" customFormat="1" x14ac:dyDescent="0.25">
      <c r="A181" s="130"/>
      <c r="B181" s="130"/>
      <c r="C181" s="130"/>
      <c r="D181" s="130"/>
      <c r="E181" s="113"/>
      <c r="F181" s="28"/>
      <c r="G181" s="28"/>
    </row>
    <row r="182" spans="1:7" s="29" customFormat="1" x14ac:dyDescent="0.25">
      <c r="A182" s="130"/>
      <c r="B182" s="130"/>
      <c r="C182" s="130"/>
      <c r="D182" s="130"/>
      <c r="E182" s="113"/>
      <c r="F182" s="28"/>
      <c r="G182" s="28"/>
    </row>
    <row r="183" spans="1:7" s="29" customFormat="1" x14ac:dyDescent="0.25">
      <c r="A183" s="130"/>
      <c r="B183" s="130"/>
      <c r="C183" s="130"/>
      <c r="D183" s="130"/>
      <c r="E183" s="113"/>
      <c r="F183" s="28"/>
      <c r="G183" s="28"/>
    </row>
    <row r="184" spans="1:7" s="29" customFormat="1" x14ac:dyDescent="0.25">
      <c r="A184" s="130"/>
      <c r="B184" s="130"/>
      <c r="C184" s="130"/>
      <c r="D184" s="130"/>
      <c r="E184" s="113"/>
      <c r="F184" s="28"/>
      <c r="G184" s="28"/>
    </row>
    <row r="185" spans="1:7" s="29" customFormat="1" x14ac:dyDescent="0.25">
      <c r="A185" s="130"/>
      <c r="B185" s="130"/>
      <c r="C185" s="130"/>
      <c r="D185" s="130"/>
      <c r="E185" s="113"/>
      <c r="F185" s="28"/>
      <c r="G185" s="28"/>
    </row>
    <row r="186" spans="1:7" s="29" customFormat="1" x14ac:dyDescent="0.25">
      <c r="A186" s="130"/>
      <c r="B186" s="130"/>
      <c r="C186" s="130"/>
      <c r="D186" s="130"/>
      <c r="E186" s="113"/>
      <c r="F186" s="28"/>
      <c r="G186" s="28"/>
    </row>
    <row r="187" spans="1:7" s="29" customFormat="1" x14ac:dyDescent="0.25">
      <c r="A187" s="130"/>
      <c r="B187" s="130"/>
      <c r="C187" s="130"/>
      <c r="D187" s="130"/>
      <c r="E187" s="113"/>
      <c r="F187" s="28"/>
      <c r="G187" s="28"/>
    </row>
    <row r="188" spans="1:7" s="29" customFormat="1" x14ac:dyDescent="0.25">
      <c r="A188" s="130"/>
      <c r="B188" s="130"/>
      <c r="C188" s="130"/>
      <c r="D188" s="130"/>
      <c r="E188" s="113"/>
      <c r="F188" s="28"/>
      <c r="G188" s="28"/>
    </row>
    <row r="189" spans="1:7" s="29" customFormat="1" x14ac:dyDescent="0.25">
      <c r="A189" s="130"/>
      <c r="B189" s="130"/>
      <c r="C189" s="130"/>
      <c r="D189" s="130"/>
      <c r="E189" s="113"/>
      <c r="F189" s="28"/>
      <c r="G189" s="28"/>
    </row>
    <row r="190" spans="1:7" s="29" customFormat="1" x14ac:dyDescent="0.25">
      <c r="A190" s="130"/>
      <c r="B190" s="130"/>
      <c r="C190" s="130"/>
      <c r="D190" s="130"/>
      <c r="E190" s="113"/>
      <c r="F190" s="28"/>
      <c r="G190" s="28"/>
    </row>
    <row r="191" spans="1:7" s="29" customFormat="1" x14ac:dyDescent="0.25">
      <c r="A191" s="130"/>
      <c r="B191" s="130"/>
      <c r="C191" s="130"/>
      <c r="D191" s="130"/>
      <c r="E191" s="113"/>
      <c r="F191" s="28"/>
      <c r="G191" s="28"/>
    </row>
    <row r="192" spans="1:7" s="29" customFormat="1" x14ac:dyDescent="0.25">
      <c r="A192" s="130"/>
      <c r="B192" s="130"/>
      <c r="C192" s="130"/>
      <c r="D192" s="130"/>
      <c r="E192" s="113"/>
      <c r="F192" s="28"/>
      <c r="G192" s="28"/>
    </row>
    <row r="193" spans="1:7" s="29" customFormat="1" x14ac:dyDescent="0.25">
      <c r="A193" s="130"/>
      <c r="B193" s="130"/>
      <c r="C193" s="130"/>
      <c r="D193" s="130"/>
      <c r="E193" s="113"/>
      <c r="F193" s="28"/>
      <c r="G193" s="28"/>
    </row>
    <row r="194" spans="1:7" s="29" customFormat="1" x14ac:dyDescent="0.25">
      <c r="A194" s="130"/>
      <c r="B194" s="130"/>
      <c r="C194" s="130"/>
      <c r="D194" s="130"/>
      <c r="E194" s="113"/>
      <c r="F194" s="28"/>
      <c r="G194" s="28"/>
    </row>
    <row r="195" spans="1:7" s="29" customFormat="1" x14ac:dyDescent="0.25">
      <c r="A195" s="130"/>
      <c r="B195" s="130"/>
      <c r="C195" s="130"/>
      <c r="D195" s="130"/>
      <c r="E195" s="113"/>
      <c r="F195" s="28"/>
      <c r="G195" s="28"/>
    </row>
    <row r="196" spans="1:7" s="29" customFormat="1" x14ac:dyDescent="0.25">
      <c r="A196" s="130"/>
      <c r="B196" s="130"/>
      <c r="C196" s="130"/>
      <c r="D196" s="130"/>
      <c r="E196" s="113"/>
      <c r="F196" s="28"/>
      <c r="G196" s="28"/>
    </row>
    <row r="197" spans="1:7" s="29" customFormat="1" x14ac:dyDescent="0.25">
      <c r="A197" s="130"/>
      <c r="B197" s="130"/>
      <c r="C197" s="130"/>
      <c r="D197" s="130"/>
      <c r="E197" s="113"/>
      <c r="F197" s="28"/>
      <c r="G197" s="28"/>
    </row>
    <row r="198" spans="1:7" s="29" customFormat="1" x14ac:dyDescent="0.25">
      <c r="A198" s="130"/>
      <c r="B198" s="130"/>
      <c r="C198" s="130"/>
      <c r="D198" s="130"/>
      <c r="E198" s="113"/>
      <c r="F198" s="28"/>
      <c r="G198" s="28"/>
    </row>
    <row r="199" spans="1:7" s="29" customFormat="1" x14ac:dyDescent="0.25">
      <c r="A199" s="130"/>
      <c r="B199" s="130"/>
      <c r="C199" s="130"/>
      <c r="D199" s="130"/>
      <c r="E199" s="113"/>
      <c r="F199" s="28"/>
      <c r="G199" s="28"/>
    </row>
    <row r="200" spans="1:7" s="29" customFormat="1" x14ac:dyDescent="0.25">
      <c r="A200" s="130"/>
      <c r="B200" s="130"/>
      <c r="C200" s="130"/>
      <c r="D200" s="130"/>
      <c r="E200" s="113"/>
      <c r="F200" s="28"/>
      <c r="G200" s="28"/>
    </row>
    <row r="201" spans="1:7" s="29" customFormat="1" x14ac:dyDescent="0.25">
      <c r="A201" s="130"/>
      <c r="B201" s="130"/>
      <c r="C201" s="130"/>
      <c r="D201" s="130"/>
      <c r="E201" s="113"/>
      <c r="F201" s="28"/>
      <c r="G201" s="28"/>
    </row>
    <row r="202" spans="1:7" s="29" customFormat="1" x14ac:dyDescent="0.25">
      <c r="A202" s="130"/>
      <c r="B202" s="130"/>
      <c r="C202" s="130"/>
      <c r="D202" s="130"/>
      <c r="E202" s="113"/>
      <c r="F202" s="28"/>
      <c r="G202" s="28"/>
    </row>
    <row r="203" spans="1:7" s="29" customFormat="1" x14ac:dyDescent="0.25">
      <c r="A203" s="130"/>
      <c r="B203" s="130"/>
      <c r="C203" s="130"/>
      <c r="D203" s="130"/>
      <c r="E203" s="113"/>
      <c r="F203" s="28"/>
      <c r="G203" s="28"/>
    </row>
    <row r="204" spans="1:7" s="29" customFormat="1" x14ac:dyDescent="0.25">
      <c r="A204" s="130"/>
      <c r="B204" s="130"/>
      <c r="C204" s="130"/>
      <c r="D204" s="130"/>
      <c r="E204" s="113"/>
      <c r="F204" s="28"/>
      <c r="G204" s="28"/>
    </row>
    <row r="205" spans="1:7" s="29" customFormat="1" x14ac:dyDescent="0.25">
      <c r="A205" s="130"/>
      <c r="B205" s="130"/>
      <c r="C205" s="130"/>
      <c r="D205" s="130"/>
      <c r="E205" s="113"/>
      <c r="F205" s="28"/>
      <c r="G205" s="28"/>
    </row>
    <row r="206" spans="1:7" s="29" customFormat="1" x14ac:dyDescent="0.25">
      <c r="A206" s="130"/>
      <c r="B206" s="130"/>
      <c r="C206" s="130"/>
      <c r="D206" s="130"/>
      <c r="E206" s="113"/>
      <c r="F206" s="28"/>
      <c r="G206" s="28"/>
    </row>
    <row r="207" spans="1:7" s="29" customFormat="1" x14ac:dyDescent="0.25">
      <c r="A207" s="130"/>
      <c r="B207" s="130"/>
      <c r="C207" s="130"/>
      <c r="D207" s="130"/>
      <c r="E207" s="113"/>
      <c r="F207" s="28"/>
      <c r="G207" s="28"/>
    </row>
    <row r="208" spans="1:7" s="29" customFormat="1" x14ac:dyDescent="0.25">
      <c r="A208" s="130"/>
      <c r="B208" s="130"/>
      <c r="C208" s="130"/>
      <c r="D208" s="130"/>
      <c r="E208" s="113"/>
      <c r="F208" s="28"/>
      <c r="G208" s="28"/>
    </row>
    <row r="209" spans="1:7" s="29" customFormat="1" x14ac:dyDescent="0.25">
      <c r="A209" s="130"/>
      <c r="B209" s="130"/>
      <c r="C209" s="130"/>
      <c r="D209" s="130"/>
      <c r="E209" s="113"/>
      <c r="F209" s="28"/>
      <c r="G209" s="28"/>
    </row>
    <row r="210" spans="1:7" s="29" customFormat="1" x14ac:dyDescent="0.25">
      <c r="A210" s="130"/>
      <c r="B210" s="130"/>
      <c r="C210" s="130"/>
      <c r="D210" s="130"/>
      <c r="E210" s="113"/>
      <c r="F210" s="28"/>
      <c r="G210" s="28"/>
    </row>
    <row r="211" spans="1:7" s="29" customFormat="1" x14ac:dyDescent="0.25">
      <c r="A211" s="130"/>
      <c r="B211" s="130"/>
      <c r="C211" s="130"/>
      <c r="D211" s="130"/>
      <c r="E211" s="113"/>
      <c r="F211" s="28"/>
      <c r="G211" s="28"/>
    </row>
    <row r="212" spans="1:7" s="29" customFormat="1" x14ac:dyDescent="0.25">
      <c r="A212" s="130"/>
      <c r="B212" s="130"/>
      <c r="C212" s="130"/>
      <c r="D212" s="130"/>
      <c r="E212" s="113"/>
      <c r="F212" s="28"/>
      <c r="G212" s="28"/>
    </row>
  </sheetData>
  <mergeCells count="2">
    <mergeCell ref="A1:J1"/>
    <mergeCell ref="K5:M7"/>
  </mergeCells>
  <printOptions horizontalCentered="1"/>
  <pageMargins left="0.19685039370078741" right="0.19685039370078741" top="0.43307086614173229" bottom="0.43307086614173229" header="0.31496062992125984" footer="0.19685039370078741"/>
  <pageSetup paperSize="9" scale="85" firstPageNumber="4" orientation="landscape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9"/>
  <sheetViews>
    <sheetView topLeftCell="A641" zoomScaleNormal="100" workbookViewId="0">
      <selection activeCell="A546" sqref="A546:XFD546"/>
    </sheetView>
  </sheetViews>
  <sheetFormatPr defaultColWidth="11.42578125" defaultRowHeight="15" x14ac:dyDescent="0.25"/>
  <cols>
    <col min="1" max="1" width="7.7109375" style="228" customWidth="1"/>
    <col min="2" max="2" width="53.28515625" style="51" customWidth="1"/>
    <col min="3" max="4" width="14.28515625" style="207" bestFit="1" customWidth="1"/>
    <col min="5" max="5" width="13.85546875" style="226" customWidth="1"/>
    <col min="6" max="6" width="14.28515625" style="227" customWidth="1"/>
    <col min="7" max="7" width="14.28515625" style="226" customWidth="1"/>
    <col min="8" max="16384" width="11.42578125" style="179"/>
  </cols>
  <sheetData>
    <row r="1" spans="1:7" ht="30" customHeight="1" x14ac:dyDescent="0.2">
      <c r="A1" s="269" t="s">
        <v>74</v>
      </c>
      <c r="B1" s="269"/>
      <c r="C1" s="269"/>
      <c r="D1" s="269"/>
      <c r="E1" s="269"/>
      <c r="F1" s="269"/>
      <c r="G1" s="269"/>
    </row>
    <row r="2" spans="1:7" ht="42.75" customHeight="1" x14ac:dyDescent="0.2">
      <c r="A2" s="31" t="s">
        <v>267</v>
      </c>
      <c r="B2" s="182" t="s">
        <v>268</v>
      </c>
      <c r="C2" s="180" t="s">
        <v>294</v>
      </c>
      <c r="D2" s="180" t="s">
        <v>295</v>
      </c>
      <c r="E2" s="180" t="s">
        <v>296</v>
      </c>
      <c r="F2" s="180" t="s">
        <v>297</v>
      </c>
      <c r="G2" s="180" t="s">
        <v>298</v>
      </c>
    </row>
    <row r="3" spans="1:7" ht="16.5" hidden="1" customHeight="1" x14ac:dyDescent="0.2">
      <c r="A3" s="18"/>
      <c r="B3" s="181" t="s">
        <v>201</v>
      </c>
      <c r="C3" s="183">
        <f>'rashodi-opći dio'!F4+'rashodi-opći dio'!F74+'račun financiranja'!F16</f>
        <v>1333111111.9000001</v>
      </c>
      <c r="D3" s="183">
        <f>'rashodi-opći dio'!G4+'rashodi-opći dio'!G74+'račun financiranja'!G16</f>
        <v>1749012000</v>
      </c>
      <c r="E3" s="183">
        <f>'rashodi-opći dio'!H4+'rashodi-opći dio'!H74+'račun financiranja'!H16</f>
        <v>1653505500</v>
      </c>
      <c r="F3" s="183">
        <f>'rashodi-opći dio'!I4+'rashodi-opći dio'!I74+'račun financiranja'!I16</f>
        <v>1566067000</v>
      </c>
      <c r="G3" s="183">
        <f>'rashodi-opći dio'!J4+'rashodi-opći dio'!J74+'račun financiranja'!J16</f>
        <v>1524367000</v>
      </c>
    </row>
    <row r="4" spans="1:7" ht="28.5" x14ac:dyDescent="0.2">
      <c r="A4" s="21" t="s">
        <v>79</v>
      </c>
      <c r="B4" s="22" t="s">
        <v>78</v>
      </c>
      <c r="C4" s="171">
        <f>C5+C112+C451+C675</f>
        <v>1333111111.8999999</v>
      </c>
      <c r="D4" s="171">
        <f>D5+D112+D451+D675</f>
        <v>1749012000</v>
      </c>
      <c r="E4" s="171">
        <f>E5+E112+E451+E675</f>
        <v>1653505500</v>
      </c>
      <c r="F4" s="171">
        <f>F5+F112+F451+F675</f>
        <v>1566067000</v>
      </c>
      <c r="G4" s="171">
        <f>G5+G112+G451+G675</f>
        <v>1524367000</v>
      </c>
    </row>
    <row r="5" spans="1:7" ht="28.5" x14ac:dyDescent="0.2">
      <c r="A5" s="184">
        <v>100</v>
      </c>
      <c r="B5" s="68" t="s">
        <v>80</v>
      </c>
      <c r="C5" s="171">
        <f>C7+C94+C103+C68</f>
        <v>62613381.020000011</v>
      </c>
      <c r="D5" s="171">
        <f>D7+D94+D103+D68</f>
        <v>77701000</v>
      </c>
      <c r="E5" s="171">
        <f>E7+E94+E103+E68</f>
        <v>91929000</v>
      </c>
      <c r="F5" s="171">
        <f>F7+F94+F103+F68</f>
        <v>90751200</v>
      </c>
      <c r="G5" s="171">
        <f>G7+G94+G103+G68</f>
        <v>83724700</v>
      </c>
    </row>
    <row r="6" spans="1:7" ht="13.5" customHeight="1" x14ac:dyDescent="0.25">
      <c r="A6" s="145"/>
      <c r="C6" s="171"/>
      <c r="D6" s="171"/>
      <c r="E6" s="171"/>
      <c r="F6" s="171"/>
      <c r="G6" s="171"/>
    </row>
    <row r="7" spans="1:7" ht="12.75" customHeight="1" x14ac:dyDescent="0.2">
      <c r="A7" s="185" t="s">
        <v>67</v>
      </c>
      <c r="B7" s="68" t="s">
        <v>68</v>
      </c>
      <c r="C7" s="171">
        <f>C8+C63</f>
        <v>61318229.74000001</v>
      </c>
      <c r="D7" s="171">
        <f t="shared" ref="D7:E7" si="0">D8+D63</f>
        <v>74771000</v>
      </c>
      <c r="E7" s="171">
        <f t="shared" si="0"/>
        <v>70710100</v>
      </c>
      <c r="F7" s="171">
        <f>F8+F63</f>
        <v>68553450</v>
      </c>
      <c r="G7" s="171">
        <f>G8+G63</f>
        <v>67563450</v>
      </c>
    </row>
    <row r="8" spans="1:7" ht="12.75" hidden="1" customHeight="1" x14ac:dyDescent="0.2">
      <c r="A8" s="185">
        <v>3</v>
      </c>
      <c r="B8" s="186" t="s">
        <v>40</v>
      </c>
      <c r="C8" s="171">
        <f>C9+C20+C50+C55+C60</f>
        <v>54118229.74000001</v>
      </c>
      <c r="D8" s="171">
        <f>D9+D20+D50+D55+D60</f>
        <v>74771000</v>
      </c>
      <c r="E8" s="171">
        <f>E9+E20+E50+E55+E60</f>
        <v>70710100</v>
      </c>
      <c r="F8" s="171">
        <f>F9+F20+F50+F55+F60</f>
        <v>68553450</v>
      </c>
      <c r="G8" s="171">
        <f>G9+G20+G50+G55+G60</f>
        <v>67563450</v>
      </c>
    </row>
    <row r="9" spans="1:7" ht="12.75" customHeight="1" x14ac:dyDescent="0.2">
      <c r="A9" s="187">
        <v>31</v>
      </c>
      <c r="B9" s="188" t="s">
        <v>41</v>
      </c>
      <c r="C9" s="171">
        <f>C10+C14+C16</f>
        <v>37831817.060000002</v>
      </c>
      <c r="D9" s="171">
        <f>D10+D14+D16</f>
        <v>49795000</v>
      </c>
      <c r="E9" s="171">
        <f t="shared" ref="E9:G9" si="1">E10+E14+E16</f>
        <v>44830000</v>
      </c>
      <c r="F9" s="171">
        <f t="shared" si="1"/>
        <v>44051000</v>
      </c>
      <c r="G9" s="171">
        <f t="shared" si="1"/>
        <v>43817500</v>
      </c>
    </row>
    <row r="10" spans="1:7" ht="12.75" customHeight="1" x14ac:dyDescent="0.25">
      <c r="A10" s="189">
        <v>311</v>
      </c>
      <c r="B10" s="190" t="s">
        <v>124</v>
      </c>
      <c r="C10" s="126">
        <f>C11+C12+C13</f>
        <v>31101791.810000002</v>
      </c>
      <c r="D10" s="126">
        <f>D11+D12+D13</f>
        <v>40875000</v>
      </c>
      <c r="E10" s="126">
        <f t="shared" ref="E10:G10" si="2">E11+E12+E13</f>
        <v>36625000</v>
      </c>
      <c r="F10" s="62">
        <f t="shared" si="2"/>
        <v>35935000</v>
      </c>
      <c r="G10" s="62">
        <f t="shared" si="2"/>
        <v>35735000</v>
      </c>
    </row>
    <row r="11" spans="1:7" ht="12.75" hidden="1" customHeight="1" x14ac:dyDescent="0.25">
      <c r="A11" s="189">
        <v>3111</v>
      </c>
      <c r="B11" s="190" t="s">
        <v>42</v>
      </c>
      <c r="C11" s="126">
        <v>31001712.780000001</v>
      </c>
      <c r="D11" s="126">
        <v>40000000</v>
      </c>
      <c r="E11" s="126">
        <v>35750000</v>
      </c>
      <c r="F11" s="62">
        <v>35200000</v>
      </c>
      <c r="G11" s="62">
        <v>35000000</v>
      </c>
    </row>
    <row r="12" spans="1:7" ht="12.75" hidden="1" customHeight="1" x14ac:dyDescent="0.25">
      <c r="A12" s="189">
        <v>3112</v>
      </c>
      <c r="B12" s="190" t="s">
        <v>219</v>
      </c>
      <c r="C12" s="126">
        <v>18831.11</v>
      </c>
      <c r="D12" s="126">
        <v>235000</v>
      </c>
      <c r="E12" s="126">
        <v>235000</v>
      </c>
      <c r="F12" s="62">
        <v>235000</v>
      </c>
      <c r="G12" s="62">
        <v>235000</v>
      </c>
    </row>
    <row r="13" spans="1:7" ht="12.75" hidden="1" customHeight="1" x14ac:dyDescent="0.25">
      <c r="A13" s="189">
        <v>3113</v>
      </c>
      <c r="B13" s="190" t="s">
        <v>43</v>
      </c>
      <c r="C13" s="126">
        <v>81247.92</v>
      </c>
      <c r="D13" s="126">
        <v>640000</v>
      </c>
      <c r="E13" s="126">
        <v>640000</v>
      </c>
      <c r="F13" s="62">
        <v>500000</v>
      </c>
      <c r="G13" s="62">
        <v>500000</v>
      </c>
    </row>
    <row r="14" spans="1:7" ht="12.75" customHeight="1" x14ac:dyDescent="0.25">
      <c r="A14" s="189">
        <v>312</v>
      </c>
      <c r="B14" s="191" t="s">
        <v>44</v>
      </c>
      <c r="C14" s="126">
        <f>C15</f>
        <v>1498994.78</v>
      </c>
      <c r="D14" s="126">
        <f>D15</f>
        <v>2000000</v>
      </c>
      <c r="E14" s="126">
        <f t="shared" ref="E14:G14" si="3">E15</f>
        <v>2000000</v>
      </c>
      <c r="F14" s="62">
        <f t="shared" si="3"/>
        <v>2000000</v>
      </c>
      <c r="G14" s="62">
        <f t="shared" si="3"/>
        <v>2000000</v>
      </c>
    </row>
    <row r="15" spans="1:7" ht="12.75" hidden="1" customHeight="1" x14ac:dyDescent="0.25">
      <c r="A15" s="189">
        <v>3121</v>
      </c>
      <c r="B15" s="190" t="s">
        <v>44</v>
      </c>
      <c r="C15" s="126">
        <v>1498994.78</v>
      </c>
      <c r="D15" s="126">
        <v>2000000</v>
      </c>
      <c r="E15" s="126">
        <v>2000000</v>
      </c>
      <c r="F15" s="62">
        <v>2000000</v>
      </c>
      <c r="G15" s="62">
        <v>2000000</v>
      </c>
    </row>
    <row r="16" spans="1:7" ht="12.75" customHeight="1" x14ac:dyDescent="0.25">
      <c r="A16" s="189">
        <v>313</v>
      </c>
      <c r="B16" s="191" t="s">
        <v>45</v>
      </c>
      <c r="C16" s="126">
        <f>C17+C18+C19</f>
        <v>5231030.47</v>
      </c>
      <c r="D16" s="126">
        <f t="shared" ref="D16:E16" si="4">D17+D18+D19</f>
        <v>6920000</v>
      </c>
      <c r="E16" s="126">
        <f t="shared" si="4"/>
        <v>6205000</v>
      </c>
      <c r="F16" s="62">
        <f>F17+F18+F19</f>
        <v>6116000</v>
      </c>
      <c r="G16" s="62">
        <f>G17+G18+G19</f>
        <v>6082500</v>
      </c>
    </row>
    <row r="17" spans="1:7" ht="12.75" hidden="1" customHeight="1" x14ac:dyDescent="0.25">
      <c r="A17" s="189">
        <v>3131</v>
      </c>
      <c r="B17" s="191" t="s">
        <v>269</v>
      </c>
      <c r="C17" s="126">
        <v>4949.04</v>
      </c>
      <c r="D17" s="126">
        <v>0</v>
      </c>
      <c r="E17" s="126">
        <v>0</v>
      </c>
      <c r="F17" s="126">
        <v>0</v>
      </c>
      <c r="G17" s="126">
        <v>0</v>
      </c>
    </row>
    <row r="18" spans="1:7" ht="12.75" hidden="1" customHeight="1" x14ac:dyDescent="0.25">
      <c r="A18" s="189">
        <v>3132</v>
      </c>
      <c r="B18" s="190" t="s">
        <v>239</v>
      </c>
      <c r="C18" s="126">
        <v>4666632.05</v>
      </c>
      <c r="D18" s="126">
        <v>6200000</v>
      </c>
      <c r="E18" s="126">
        <v>5560000</v>
      </c>
      <c r="F18" s="126">
        <v>5480000</v>
      </c>
      <c r="G18" s="126">
        <v>5450000</v>
      </c>
    </row>
    <row r="19" spans="1:7" ht="12.75" hidden="1" customHeight="1" x14ac:dyDescent="0.25">
      <c r="A19" s="189">
        <v>3133</v>
      </c>
      <c r="B19" s="190" t="s">
        <v>126</v>
      </c>
      <c r="C19" s="126">
        <v>559449.38</v>
      </c>
      <c r="D19" s="126">
        <v>720000</v>
      </c>
      <c r="E19" s="126">
        <v>645000</v>
      </c>
      <c r="F19" s="126">
        <v>636000</v>
      </c>
      <c r="G19" s="126">
        <v>632500</v>
      </c>
    </row>
    <row r="20" spans="1:7" ht="12.75" customHeight="1" x14ac:dyDescent="0.2">
      <c r="A20" s="185">
        <v>32</v>
      </c>
      <c r="B20" s="192" t="s">
        <v>4</v>
      </c>
      <c r="C20" s="171">
        <f>C21+C26+C32+C42</f>
        <v>15988813.73</v>
      </c>
      <c r="D20" s="171">
        <f>D21+D26+D32+D42</f>
        <v>24051000</v>
      </c>
      <c r="E20" s="171">
        <f>E21+E26+E32+E42</f>
        <v>24770100</v>
      </c>
      <c r="F20" s="171">
        <f>F21+F26+F32+F42</f>
        <v>23392450</v>
      </c>
      <c r="G20" s="171">
        <f>G21+G26+G32+G42</f>
        <v>22635950</v>
      </c>
    </row>
    <row r="21" spans="1:7" ht="12.75" customHeight="1" x14ac:dyDescent="0.25">
      <c r="A21" s="189">
        <v>321</v>
      </c>
      <c r="B21" s="193" t="s">
        <v>8</v>
      </c>
      <c r="C21" s="126">
        <f t="shared" ref="C21:D21" si="5">C22+C23+C24+C25</f>
        <v>2961354.36</v>
      </c>
      <c r="D21" s="126">
        <f t="shared" si="5"/>
        <v>3810000</v>
      </c>
      <c r="E21" s="126">
        <f t="shared" ref="E21:G21" si="6">E22+E23+E24+E25</f>
        <v>3567500</v>
      </c>
      <c r="F21" s="62">
        <f t="shared" si="6"/>
        <v>3320000</v>
      </c>
      <c r="G21" s="62">
        <f t="shared" si="6"/>
        <v>3300000</v>
      </c>
    </row>
    <row r="22" spans="1:7" ht="12.75" hidden="1" customHeight="1" x14ac:dyDescent="0.25">
      <c r="A22" s="189">
        <v>3211</v>
      </c>
      <c r="B22" s="194" t="s">
        <v>46</v>
      </c>
      <c r="C22" s="126">
        <v>1200940.8</v>
      </c>
      <c r="D22" s="126">
        <v>1500000</v>
      </c>
      <c r="E22" s="126">
        <v>1500000</v>
      </c>
      <c r="F22" s="62">
        <v>1500000</v>
      </c>
      <c r="G22" s="62">
        <v>1500000</v>
      </c>
    </row>
    <row r="23" spans="1:7" ht="12.75" hidden="1" customHeight="1" x14ac:dyDescent="0.25">
      <c r="A23" s="189">
        <v>3212</v>
      </c>
      <c r="B23" s="194" t="s">
        <v>47</v>
      </c>
      <c r="C23" s="126">
        <v>1324873.33</v>
      </c>
      <c r="D23" s="126">
        <v>1500000</v>
      </c>
      <c r="E23" s="126">
        <v>1390000</v>
      </c>
      <c r="F23" s="62">
        <v>1370000</v>
      </c>
      <c r="G23" s="62">
        <v>1350000</v>
      </c>
    </row>
    <row r="24" spans="1:7" ht="12.75" hidden="1" customHeight="1" x14ac:dyDescent="0.25">
      <c r="A24" s="195" t="s">
        <v>6</v>
      </c>
      <c r="B24" s="193" t="s">
        <v>7</v>
      </c>
      <c r="C24" s="126">
        <v>435540.23</v>
      </c>
      <c r="D24" s="126">
        <v>800000</v>
      </c>
      <c r="E24" s="126">
        <v>677500</v>
      </c>
      <c r="F24" s="62">
        <v>450000</v>
      </c>
      <c r="G24" s="62">
        <v>450000</v>
      </c>
    </row>
    <row r="25" spans="1:7" ht="12.75" hidden="1" customHeight="1" x14ac:dyDescent="0.25">
      <c r="A25" s="195">
        <v>3214</v>
      </c>
      <c r="B25" s="193" t="s">
        <v>127</v>
      </c>
      <c r="C25" s="126">
        <v>0</v>
      </c>
      <c r="D25" s="126">
        <v>10000</v>
      </c>
      <c r="E25" s="126">
        <v>0</v>
      </c>
      <c r="F25" s="62">
        <v>0</v>
      </c>
      <c r="G25" s="62">
        <v>0</v>
      </c>
    </row>
    <row r="26" spans="1:7" x14ac:dyDescent="0.25">
      <c r="A26" s="195">
        <v>322</v>
      </c>
      <c r="B26" s="196" t="s">
        <v>48</v>
      </c>
      <c r="C26" s="126">
        <f t="shared" ref="C26:D26" si="7">C27+C28+C29+C30+C31</f>
        <v>2326703.7000000002</v>
      </c>
      <c r="D26" s="126">
        <f t="shared" si="7"/>
        <v>1765000</v>
      </c>
      <c r="E26" s="126">
        <f t="shared" ref="E26:G26" si="8">E27+E28+E29+E30+E31</f>
        <v>1632000</v>
      </c>
      <c r="F26" s="62">
        <f t="shared" si="8"/>
        <v>1612000</v>
      </c>
      <c r="G26" s="62">
        <f t="shared" si="8"/>
        <v>1612000</v>
      </c>
    </row>
    <row r="27" spans="1:7" ht="12.75" hidden="1" customHeight="1" x14ac:dyDescent="0.25">
      <c r="A27" s="195">
        <v>3221</v>
      </c>
      <c r="B27" s="190" t="s">
        <v>49</v>
      </c>
      <c r="C27" s="126">
        <v>943714.7</v>
      </c>
      <c r="D27" s="126">
        <v>1000000</v>
      </c>
      <c r="E27" s="126">
        <v>1045000</v>
      </c>
      <c r="F27" s="62">
        <v>1045000</v>
      </c>
      <c r="G27" s="62">
        <v>1045000</v>
      </c>
    </row>
    <row r="28" spans="1:7" ht="12.75" hidden="1" customHeight="1" x14ac:dyDescent="0.25">
      <c r="A28" s="195">
        <v>3223</v>
      </c>
      <c r="B28" s="190" t="s">
        <v>50</v>
      </c>
      <c r="C28" s="126">
        <v>1199155.67</v>
      </c>
      <c r="D28" s="126">
        <v>600000</v>
      </c>
      <c r="E28" s="126">
        <v>434500</v>
      </c>
      <c r="F28" s="62">
        <v>434500</v>
      </c>
      <c r="G28" s="62">
        <v>434500</v>
      </c>
    </row>
    <row r="29" spans="1:7" ht="12.75" hidden="1" customHeight="1" x14ac:dyDescent="0.25">
      <c r="A29" s="195">
        <v>3224</v>
      </c>
      <c r="B29" s="196" t="s">
        <v>9</v>
      </c>
      <c r="C29" s="126">
        <v>72101.320000000007</v>
      </c>
      <c r="D29" s="126">
        <v>15000</v>
      </c>
      <c r="E29" s="126">
        <v>5000</v>
      </c>
      <c r="F29" s="62">
        <v>5000</v>
      </c>
      <c r="G29" s="62">
        <v>5000</v>
      </c>
    </row>
    <row r="30" spans="1:7" ht="12.75" hidden="1" customHeight="1" x14ac:dyDescent="0.25">
      <c r="A30" s="195" t="s">
        <v>10</v>
      </c>
      <c r="B30" s="196" t="s">
        <v>11</v>
      </c>
      <c r="C30" s="126">
        <v>52370.35</v>
      </c>
      <c r="D30" s="126">
        <v>80000</v>
      </c>
      <c r="E30" s="126">
        <v>97500</v>
      </c>
      <c r="F30" s="62">
        <v>97500</v>
      </c>
      <c r="G30" s="62">
        <v>97500</v>
      </c>
    </row>
    <row r="31" spans="1:7" ht="12.75" hidden="1" customHeight="1" x14ac:dyDescent="0.25">
      <c r="A31" s="195">
        <v>3227</v>
      </c>
      <c r="B31" s="191" t="s">
        <v>128</v>
      </c>
      <c r="C31" s="126">
        <v>59361.66</v>
      </c>
      <c r="D31" s="126">
        <v>70000</v>
      </c>
      <c r="E31" s="126">
        <v>50000</v>
      </c>
      <c r="F31" s="62">
        <v>30000</v>
      </c>
      <c r="G31" s="62">
        <v>30000</v>
      </c>
    </row>
    <row r="32" spans="1:7" x14ac:dyDescent="0.25">
      <c r="A32" s="195">
        <v>323</v>
      </c>
      <c r="B32" s="196" t="s">
        <v>12</v>
      </c>
      <c r="C32" s="126">
        <f>SUM(C33:C41)</f>
        <v>10002196.789999999</v>
      </c>
      <c r="D32" s="126">
        <f>SUM(D33:D41)</f>
        <v>17860000</v>
      </c>
      <c r="E32" s="126">
        <f t="shared" ref="E32:G32" si="9">SUM(E33:E41)</f>
        <v>19050600</v>
      </c>
      <c r="F32" s="62">
        <f t="shared" si="9"/>
        <v>17963450</v>
      </c>
      <c r="G32" s="62">
        <f t="shared" si="9"/>
        <v>17226950</v>
      </c>
    </row>
    <row r="33" spans="1:7" ht="12.75" hidden="1" customHeight="1" x14ac:dyDescent="0.25">
      <c r="A33" s="189">
        <v>3231</v>
      </c>
      <c r="B33" s="190" t="s">
        <v>51</v>
      </c>
      <c r="C33" s="197">
        <v>1092137.26</v>
      </c>
      <c r="D33" s="197">
        <v>1300000</v>
      </c>
      <c r="E33" s="197">
        <v>1771500</v>
      </c>
      <c r="F33" s="62">
        <v>1771500</v>
      </c>
      <c r="G33" s="62">
        <v>1771500</v>
      </c>
    </row>
    <row r="34" spans="1:7" ht="12.75" hidden="1" customHeight="1" x14ac:dyDescent="0.25">
      <c r="A34" s="189">
        <v>3232</v>
      </c>
      <c r="B34" s="196" t="s">
        <v>13</v>
      </c>
      <c r="C34" s="197">
        <v>1944223.27</v>
      </c>
      <c r="D34" s="197">
        <v>3300000</v>
      </c>
      <c r="E34" s="197">
        <v>2795000</v>
      </c>
      <c r="F34" s="62">
        <v>2795000</v>
      </c>
      <c r="G34" s="62">
        <v>2795000</v>
      </c>
    </row>
    <row r="35" spans="1:7" ht="12.75" hidden="1" customHeight="1" x14ac:dyDescent="0.25">
      <c r="A35" s="189">
        <v>3233</v>
      </c>
      <c r="B35" s="194" t="s">
        <v>52</v>
      </c>
      <c r="C35" s="197">
        <v>491064.39</v>
      </c>
      <c r="D35" s="197">
        <v>2400000</v>
      </c>
      <c r="E35" s="197">
        <v>1000000</v>
      </c>
      <c r="F35" s="62">
        <v>1000000</v>
      </c>
      <c r="G35" s="62">
        <v>1000000</v>
      </c>
    </row>
    <row r="36" spans="1:7" ht="12.75" hidden="1" customHeight="1" x14ac:dyDescent="0.25">
      <c r="A36" s="189">
        <v>3234</v>
      </c>
      <c r="B36" s="194" t="s">
        <v>53</v>
      </c>
      <c r="C36" s="197">
        <v>1594947.61</v>
      </c>
      <c r="D36" s="197">
        <v>260000</v>
      </c>
      <c r="E36" s="197">
        <v>255600</v>
      </c>
      <c r="F36" s="62">
        <v>255600</v>
      </c>
      <c r="G36" s="62">
        <v>255600</v>
      </c>
    </row>
    <row r="37" spans="1:7" ht="12.75" hidden="1" customHeight="1" x14ac:dyDescent="0.25">
      <c r="A37" s="189">
        <v>3235</v>
      </c>
      <c r="B37" s="194" t="s">
        <v>54</v>
      </c>
      <c r="C37" s="197">
        <v>2565269.0099999998</v>
      </c>
      <c r="D37" s="197">
        <v>8000000</v>
      </c>
      <c r="E37" s="197">
        <v>9381500</v>
      </c>
      <c r="F37" s="62">
        <v>8937000</v>
      </c>
      <c r="G37" s="62">
        <v>8282500</v>
      </c>
    </row>
    <row r="38" spans="1:7" ht="12.75" hidden="1" customHeight="1" x14ac:dyDescent="0.25">
      <c r="A38" s="189">
        <v>3236</v>
      </c>
      <c r="B38" s="194" t="s">
        <v>55</v>
      </c>
      <c r="C38" s="197">
        <v>7745</v>
      </c>
      <c r="D38" s="197">
        <v>500000</v>
      </c>
      <c r="E38" s="197">
        <v>650000</v>
      </c>
      <c r="F38" s="62">
        <v>650000</v>
      </c>
      <c r="G38" s="62">
        <v>650000</v>
      </c>
    </row>
    <row r="39" spans="1:7" ht="12.75" hidden="1" customHeight="1" x14ac:dyDescent="0.25">
      <c r="A39" s="189">
        <v>3237</v>
      </c>
      <c r="B39" s="196" t="s">
        <v>14</v>
      </c>
      <c r="C39" s="197">
        <v>1192094.22</v>
      </c>
      <c r="D39" s="197">
        <v>1300000</v>
      </c>
      <c r="E39" s="197">
        <v>1550000</v>
      </c>
      <c r="F39" s="62">
        <v>1350000</v>
      </c>
      <c r="G39" s="62">
        <v>1350000</v>
      </c>
    </row>
    <row r="40" spans="1:7" ht="12.75" hidden="1" customHeight="1" x14ac:dyDescent="0.25">
      <c r="A40" s="189">
        <v>3238</v>
      </c>
      <c r="B40" s="196" t="s">
        <v>15</v>
      </c>
      <c r="C40" s="197">
        <v>389700</v>
      </c>
      <c r="D40" s="197">
        <v>500000</v>
      </c>
      <c r="E40" s="197">
        <v>1347000</v>
      </c>
      <c r="F40" s="62">
        <v>854350</v>
      </c>
      <c r="G40" s="62">
        <v>772350</v>
      </c>
    </row>
    <row r="41" spans="1:7" ht="12.75" hidden="1" customHeight="1" x14ac:dyDescent="0.25">
      <c r="A41" s="189">
        <v>3239</v>
      </c>
      <c r="B41" s="196" t="s">
        <v>56</v>
      </c>
      <c r="C41" s="197">
        <v>725016.03</v>
      </c>
      <c r="D41" s="197">
        <v>300000</v>
      </c>
      <c r="E41" s="197">
        <v>300000</v>
      </c>
      <c r="F41" s="62">
        <v>350000</v>
      </c>
      <c r="G41" s="62">
        <v>350000</v>
      </c>
    </row>
    <row r="42" spans="1:7" x14ac:dyDescent="0.25">
      <c r="A42" s="145">
        <v>329</v>
      </c>
      <c r="B42" s="190" t="s">
        <v>57</v>
      </c>
      <c r="C42" s="126">
        <f t="shared" ref="C42:D42" si="10">SUM(C43:C49)</f>
        <v>698558.88</v>
      </c>
      <c r="D42" s="126">
        <f t="shared" si="10"/>
        <v>616000</v>
      </c>
      <c r="E42" s="126">
        <f t="shared" ref="E42:G42" si="11">SUM(E43:E49)</f>
        <v>520000</v>
      </c>
      <c r="F42" s="62">
        <f t="shared" si="11"/>
        <v>497000</v>
      </c>
      <c r="G42" s="62">
        <f t="shared" si="11"/>
        <v>497000</v>
      </c>
    </row>
    <row r="43" spans="1:7" ht="12.75" hidden="1" customHeight="1" x14ac:dyDescent="0.25">
      <c r="A43" s="189">
        <v>3291</v>
      </c>
      <c r="B43" s="191" t="s">
        <v>86</v>
      </c>
      <c r="C43" s="197">
        <v>194893.78</v>
      </c>
      <c r="D43" s="197">
        <v>220000</v>
      </c>
      <c r="E43" s="197">
        <v>200000</v>
      </c>
      <c r="F43" s="197">
        <v>200000</v>
      </c>
      <c r="G43" s="197">
        <v>200000</v>
      </c>
    </row>
    <row r="44" spans="1:7" ht="12.75" hidden="1" customHeight="1" x14ac:dyDescent="0.25">
      <c r="A44" s="189">
        <v>3292</v>
      </c>
      <c r="B44" s="191" t="s">
        <v>58</v>
      </c>
      <c r="C44" s="197">
        <v>72546.89</v>
      </c>
      <c r="D44" s="197">
        <v>150000</v>
      </c>
      <c r="E44" s="197">
        <v>100000</v>
      </c>
      <c r="F44" s="197">
        <v>100000</v>
      </c>
      <c r="G44" s="197">
        <v>100000</v>
      </c>
    </row>
    <row r="45" spans="1:7" ht="12.75" hidden="1" customHeight="1" x14ac:dyDescent="0.25">
      <c r="A45" s="189">
        <v>3293</v>
      </c>
      <c r="B45" s="191" t="s">
        <v>59</v>
      </c>
      <c r="C45" s="197">
        <v>87724.09</v>
      </c>
      <c r="D45" s="197">
        <v>90000</v>
      </c>
      <c r="E45" s="197">
        <v>70000</v>
      </c>
      <c r="F45" s="197">
        <v>70000</v>
      </c>
      <c r="G45" s="197">
        <v>70000</v>
      </c>
    </row>
    <row r="46" spans="1:7" ht="12.75" hidden="1" customHeight="1" x14ac:dyDescent="0.25">
      <c r="A46" s="189">
        <v>3294</v>
      </c>
      <c r="B46" s="191" t="s">
        <v>206</v>
      </c>
      <c r="C46" s="197">
        <v>6222.78</v>
      </c>
      <c r="D46" s="197">
        <v>25000</v>
      </c>
      <c r="E46" s="197">
        <v>20000</v>
      </c>
      <c r="F46" s="197">
        <v>20000</v>
      </c>
      <c r="G46" s="197">
        <v>20000</v>
      </c>
    </row>
    <row r="47" spans="1:7" ht="12.75" hidden="1" customHeight="1" x14ac:dyDescent="0.25">
      <c r="A47" s="189">
        <v>3295</v>
      </c>
      <c r="B47" s="191" t="s">
        <v>129</v>
      </c>
      <c r="C47" s="197">
        <v>272910</v>
      </c>
      <c r="D47" s="197">
        <v>100000</v>
      </c>
      <c r="E47" s="197">
        <v>80000</v>
      </c>
      <c r="F47" s="197">
        <v>85000</v>
      </c>
      <c r="G47" s="197">
        <v>85000</v>
      </c>
    </row>
    <row r="48" spans="1:7" ht="12.75" hidden="1" customHeight="1" x14ac:dyDescent="0.25">
      <c r="A48" s="189">
        <v>3296</v>
      </c>
      <c r="B48" s="191" t="s">
        <v>221</v>
      </c>
      <c r="C48" s="197">
        <v>0</v>
      </c>
      <c r="D48" s="197">
        <v>1000</v>
      </c>
      <c r="E48" s="197">
        <v>20000</v>
      </c>
      <c r="F48" s="197">
        <v>20000</v>
      </c>
      <c r="G48" s="197">
        <v>20000</v>
      </c>
    </row>
    <row r="49" spans="1:7" ht="12.75" hidden="1" customHeight="1" x14ac:dyDescent="0.25">
      <c r="A49" s="189">
        <v>3299</v>
      </c>
      <c r="B49" s="190" t="s">
        <v>57</v>
      </c>
      <c r="C49" s="197">
        <v>64261.34</v>
      </c>
      <c r="D49" s="197">
        <v>30000</v>
      </c>
      <c r="E49" s="197">
        <v>30000</v>
      </c>
      <c r="F49" s="197">
        <v>2000</v>
      </c>
      <c r="G49" s="197">
        <v>2000</v>
      </c>
    </row>
    <row r="50" spans="1:7" ht="14.25" x14ac:dyDescent="0.2">
      <c r="A50" s="185">
        <v>34</v>
      </c>
      <c r="B50" s="192" t="s">
        <v>16</v>
      </c>
      <c r="C50" s="171">
        <f t="shared" ref="C50:G50" si="12">C51</f>
        <v>136955.45000000001</v>
      </c>
      <c r="D50" s="171">
        <f t="shared" si="12"/>
        <v>711000</v>
      </c>
      <c r="E50" s="171">
        <f t="shared" si="12"/>
        <v>952000</v>
      </c>
      <c r="F50" s="171">
        <f t="shared" si="12"/>
        <v>952000</v>
      </c>
      <c r="G50" s="171">
        <f t="shared" si="12"/>
        <v>952000</v>
      </c>
    </row>
    <row r="51" spans="1:7" x14ac:dyDescent="0.25">
      <c r="A51" s="189">
        <v>343</v>
      </c>
      <c r="B51" s="190" t="s">
        <v>64</v>
      </c>
      <c r="C51" s="126">
        <f>SUM(C52:C54)</f>
        <v>136955.45000000001</v>
      </c>
      <c r="D51" s="126">
        <f>SUM(D52:D54)</f>
        <v>711000</v>
      </c>
      <c r="E51" s="126">
        <f t="shared" ref="E51:G51" si="13">SUM(E52:E54)</f>
        <v>952000</v>
      </c>
      <c r="F51" s="62">
        <f t="shared" si="13"/>
        <v>952000</v>
      </c>
      <c r="G51" s="62">
        <f t="shared" si="13"/>
        <v>952000</v>
      </c>
    </row>
    <row r="52" spans="1:7" ht="12.75" hidden="1" customHeight="1" x14ac:dyDescent="0.25">
      <c r="A52" s="145">
        <v>3431</v>
      </c>
      <c r="B52" s="191" t="s">
        <v>65</v>
      </c>
      <c r="C52" s="197">
        <v>134635.19</v>
      </c>
      <c r="D52" s="197">
        <v>700000</v>
      </c>
      <c r="E52" s="197">
        <v>950000</v>
      </c>
      <c r="F52" s="197">
        <v>950000</v>
      </c>
      <c r="G52" s="197">
        <v>950000</v>
      </c>
    </row>
    <row r="53" spans="1:7" ht="12.75" hidden="1" customHeight="1" x14ac:dyDescent="0.25">
      <c r="A53" s="145">
        <v>3432</v>
      </c>
      <c r="B53" s="191" t="s">
        <v>66</v>
      </c>
      <c r="C53" s="197">
        <v>7.89</v>
      </c>
      <c r="D53" s="197">
        <v>1000</v>
      </c>
      <c r="E53" s="197">
        <v>1000</v>
      </c>
      <c r="F53" s="197">
        <v>1000</v>
      </c>
      <c r="G53" s="197">
        <v>1000</v>
      </c>
    </row>
    <row r="54" spans="1:7" ht="13.5" hidden="1" customHeight="1" x14ac:dyDescent="0.25">
      <c r="A54" s="145">
        <v>3433</v>
      </c>
      <c r="B54" s="191" t="s">
        <v>81</v>
      </c>
      <c r="C54" s="197">
        <v>2312.37</v>
      </c>
      <c r="D54" s="197">
        <v>10000</v>
      </c>
      <c r="E54" s="197">
        <v>1000</v>
      </c>
      <c r="F54" s="197">
        <v>1000</v>
      </c>
      <c r="G54" s="197">
        <v>1000</v>
      </c>
    </row>
    <row r="55" spans="1:7" s="199" customFormat="1" ht="28.5" x14ac:dyDescent="0.2">
      <c r="A55" s="149">
        <v>37</v>
      </c>
      <c r="B55" s="198" t="s">
        <v>169</v>
      </c>
      <c r="C55" s="174">
        <f>C56+C58</f>
        <v>160643.5</v>
      </c>
      <c r="D55" s="174">
        <f>D56+D58</f>
        <v>207000</v>
      </c>
      <c r="E55" s="174">
        <f t="shared" ref="E55:G55" si="14">E56+E58</f>
        <v>158000</v>
      </c>
      <c r="F55" s="174">
        <f t="shared" si="14"/>
        <v>158000</v>
      </c>
      <c r="G55" s="174">
        <f t="shared" si="14"/>
        <v>158000</v>
      </c>
    </row>
    <row r="56" spans="1:7" ht="12.75" customHeight="1" x14ac:dyDescent="0.25">
      <c r="A56" s="127">
        <v>371</v>
      </c>
      <c r="B56" s="143" t="s">
        <v>227</v>
      </c>
      <c r="C56" s="61">
        <f>C57</f>
        <v>0</v>
      </c>
      <c r="D56" s="61">
        <f>D57</f>
        <v>7000</v>
      </c>
      <c r="E56" s="61">
        <f t="shared" ref="E56:G56" si="15">E57</f>
        <v>8000</v>
      </c>
      <c r="F56" s="62">
        <f t="shared" si="15"/>
        <v>8000</v>
      </c>
      <c r="G56" s="62">
        <f t="shared" si="15"/>
        <v>8000</v>
      </c>
    </row>
    <row r="57" spans="1:7" ht="30" hidden="1" x14ac:dyDescent="0.25">
      <c r="A57" s="136">
        <v>3712</v>
      </c>
      <c r="B57" s="143" t="s">
        <v>226</v>
      </c>
      <c r="C57" s="61">
        <v>0</v>
      </c>
      <c r="D57" s="61">
        <v>7000</v>
      </c>
      <c r="E57" s="61">
        <v>8000</v>
      </c>
      <c r="F57" s="62">
        <v>8000</v>
      </c>
      <c r="G57" s="62">
        <v>8000</v>
      </c>
    </row>
    <row r="58" spans="1:7" ht="12.75" customHeight="1" x14ac:dyDescent="0.25">
      <c r="A58" s="145">
        <v>372</v>
      </c>
      <c r="B58" s="191" t="s">
        <v>170</v>
      </c>
      <c r="C58" s="197">
        <f t="shared" ref="C58:G58" si="16">C59</f>
        <v>160643.5</v>
      </c>
      <c r="D58" s="197">
        <f t="shared" si="16"/>
        <v>200000</v>
      </c>
      <c r="E58" s="197">
        <f t="shared" si="16"/>
        <v>150000</v>
      </c>
      <c r="F58" s="62">
        <f t="shared" si="16"/>
        <v>150000</v>
      </c>
      <c r="G58" s="62">
        <f t="shared" si="16"/>
        <v>150000</v>
      </c>
    </row>
    <row r="59" spans="1:7" ht="12.75" hidden="1" customHeight="1" x14ac:dyDescent="0.25">
      <c r="A59" s="145">
        <v>3721</v>
      </c>
      <c r="B59" s="191" t="s">
        <v>171</v>
      </c>
      <c r="C59" s="197">
        <v>160643.5</v>
      </c>
      <c r="D59" s="197">
        <v>200000</v>
      </c>
      <c r="E59" s="197">
        <v>150000</v>
      </c>
      <c r="F59" s="197">
        <v>150000</v>
      </c>
      <c r="G59" s="197">
        <v>150000</v>
      </c>
    </row>
    <row r="60" spans="1:7" ht="12.75" customHeight="1" x14ac:dyDescent="0.2">
      <c r="A60" s="200">
        <v>38</v>
      </c>
      <c r="B60" s="201" t="s">
        <v>60</v>
      </c>
      <c r="C60" s="171">
        <f>C61</f>
        <v>0</v>
      </c>
      <c r="D60" s="171">
        <f>D61</f>
        <v>7000</v>
      </c>
      <c r="E60" s="171">
        <f t="shared" ref="E60:G60" si="17">E61</f>
        <v>0</v>
      </c>
      <c r="F60" s="171">
        <f t="shared" si="17"/>
        <v>0</v>
      </c>
      <c r="G60" s="171">
        <f t="shared" si="17"/>
        <v>0</v>
      </c>
    </row>
    <row r="61" spans="1:7" ht="12.75" customHeight="1" x14ac:dyDescent="0.25">
      <c r="A61" s="195">
        <v>381</v>
      </c>
      <c r="B61" s="194" t="s">
        <v>39</v>
      </c>
      <c r="C61" s="126">
        <f t="shared" ref="C61:G61" si="18">C62</f>
        <v>0</v>
      </c>
      <c r="D61" s="126">
        <f t="shared" si="18"/>
        <v>7000</v>
      </c>
      <c r="E61" s="126">
        <f t="shared" si="18"/>
        <v>0</v>
      </c>
      <c r="F61" s="62">
        <f t="shared" si="18"/>
        <v>0</v>
      </c>
      <c r="G61" s="62">
        <f t="shared" si="18"/>
        <v>0</v>
      </c>
    </row>
    <row r="62" spans="1:7" ht="12.75" hidden="1" customHeight="1" x14ac:dyDescent="0.25">
      <c r="A62" s="145">
        <v>3811</v>
      </c>
      <c r="B62" s="194" t="s">
        <v>20</v>
      </c>
      <c r="C62" s="126">
        <v>0</v>
      </c>
      <c r="D62" s="126">
        <v>7000</v>
      </c>
      <c r="E62" s="126">
        <v>0</v>
      </c>
      <c r="F62" s="126">
        <v>0</v>
      </c>
      <c r="G62" s="126">
        <v>0</v>
      </c>
    </row>
    <row r="63" spans="1:7" ht="12.75" hidden="1" customHeight="1" x14ac:dyDescent="0.2">
      <c r="A63" s="202">
        <v>5</v>
      </c>
      <c r="B63" s="203" t="s">
        <v>30</v>
      </c>
      <c r="C63" s="171">
        <f t="shared" ref="C63:G65" si="19">C64</f>
        <v>7200000</v>
      </c>
      <c r="D63" s="171">
        <f t="shared" si="19"/>
        <v>0</v>
      </c>
      <c r="E63" s="171">
        <f>E64</f>
        <v>0</v>
      </c>
      <c r="F63" s="171">
        <f t="shared" si="19"/>
        <v>0</v>
      </c>
      <c r="G63" s="171">
        <f t="shared" si="19"/>
        <v>0</v>
      </c>
    </row>
    <row r="64" spans="1:7" ht="12.75" customHeight="1" x14ac:dyDescent="0.2">
      <c r="A64" s="202">
        <v>51</v>
      </c>
      <c r="B64" s="204" t="s">
        <v>31</v>
      </c>
      <c r="C64" s="171">
        <f t="shared" si="19"/>
        <v>7200000</v>
      </c>
      <c r="D64" s="171">
        <f t="shared" si="19"/>
        <v>0</v>
      </c>
      <c r="E64" s="171">
        <f>E65</f>
        <v>0</v>
      </c>
      <c r="F64" s="171">
        <f t="shared" si="19"/>
        <v>0</v>
      </c>
      <c r="G64" s="171">
        <f t="shared" si="19"/>
        <v>0</v>
      </c>
    </row>
    <row r="65" spans="1:7" ht="30" x14ac:dyDescent="0.25">
      <c r="A65" s="145">
        <v>516</v>
      </c>
      <c r="B65" s="190" t="s">
        <v>270</v>
      </c>
      <c r="C65" s="126">
        <f t="shared" si="19"/>
        <v>7200000</v>
      </c>
      <c r="D65" s="126">
        <f t="shared" si="19"/>
        <v>0</v>
      </c>
      <c r="E65" s="126">
        <f>E66</f>
        <v>0</v>
      </c>
      <c r="F65" s="62">
        <f t="shared" si="19"/>
        <v>0</v>
      </c>
      <c r="G65" s="62">
        <f t="shared" si="19"/>
        <v>0</v>
      </c>
    </row>
    <row r="66" spans="1:7" ht="12.75" hidden="1" customHeight="1" x14ac:dyDescent="0.25">
      <c r="A66" s="189">
        <v>5153</v>
      </c>
      <c r="B66" s="190" t="s">
        <v>271</v>
      </c>
      <c r="C66" s="126">
        <v>7200000</v>
      </c>
      <c r="D66" s="126">
        <v>0</v>
      </c>
      <c r="E66" s="126">
        <v>0</v>
      </c>
      <c r="F66" s="126">
        <v>0</v>
      </c>
      <c r="G66" s="126">
        <v>0</v>
      </c>
    </row>
    <row r="67" spans="1:7" ht="12.75" customHeight="1" x14ac:dyDescent="0.25">
      <c r="A67" s="145"/>
      <c r="B67" s="191"/>
      <c r="C67" s="197"/>
      <c r="D67" s="197"/>
      <c r="E67" s="197"/>
      <c r="F67" s="197"/>
      <c r="G67" s="197"/>
    </row>
    <row r="68" spans="1:7" ht="28.5" x14ac:dyDescent="0.2">
      <c r="A68" s="73" t="s">
        <v>249</v>
      </c>
      <c r="B68" s="188" t="s">
        <v>240</v>
      </c>
      <c r="C68" s="171">
        <f>C69+C87</f>
        <v>0</v>
      </c>
      <c r="D68" s="171">
        <f>D69+D87</f>
        <v>0</v>
      </c>
      <c r="E68" s="171">
        <f>E69+E87</f>
        <v>14140000</v>
      </c>
      <c r="F68" s="171">
        <f>F69+F87</f>
        <v>16879000</v>
      </c>
      <c r="G68" s="171">
        <f>G69+G87</f>
        <v>12842500</v>
      </c>
    </row>
    <row r="69" spans="1:7" ht="14.25" hidden="1" x14ac:dyDescent="0.2">
      <c r="A69" s="185">
        <v>3</v>
      </c>
      <c r="B69" s="186" t="s">
        <v>40</v>
      </c>
      <c r="C69" s="171">
        <f>C70+C76</f>
        <v>0</v>
      </c>
      <c r="D69" s="171">
        <f>D70+D76</f>
        <v>0</v>
      </c>
      <c r="E69" s="171">
        <f>E70+E76</f>
        <v>13260000</v>
      </c>
      <c r="F69" s="171">
        <f>F70+F76</f>
        <v>16879000</v>
      </c>
      <c r="G69" s="171">
        <f>G70+G76</f>
        <v>12842500</v>
      </c>
    </row>
    <row r="70" spans="1:7" ht="14.25" x14ac:dyDescent="0.2">
      <c r="A70" s="187">
        <v>31</v>
      </c>
      <c r="B70" s="188" t="s">
        <v>41</v>
      </c>
      <c r="C70" s="171">
        <f>C71+C73</f>
        <v>0</v>
      </c>
      <c r="D70" s="171">
        <f>D71+D73</f>
        <v>0</v>
      </c>
      <c r="E70" s="171">
        <f>E71+E73</f>
        <v>4965000</v>
      </c>
      <c r="F70" s="171">
        <f>F71+F73</f>
        <v>5604000</v>
      </c>
      <c r="G70" s="171">
        <f>G71+G73</f>
        <v>5837500</v>
      </c>
    </row>
    <row r="71" spans="1:7" x14ac:dyDescent="0.25">
      <c r="A71" s="189">
        <v>311</v>
      </c>
      <c r="B71" s="190" t="s">
        <v>124</v>
      </c>
      <c r="C71" s="126">
        <f>C72</f>
        <v>0</v>
      </c>
      <c r="D71" s="126">
        <f>D72</f>
        <v>0</v>
      </c>
      <c r="E71" s="126">
        <f>E72</f>
        <v>4250000</v>
      </c>
      <c r="F71" s="62">
        <f>F72</f>
        <v>4800000</v>
      </c>
      <c r="G71" s="62">
        <f>G72</f>
        <v>5000000</v>
      </c>
    </row>
    <row r="72" spans="1:7" hidden="1" x14ac:dyDescent="0.25">
      <c r="A72" s="189">
        <v>3111</v>
      </c>
      <c r="B72" s="190" t="s">
        <v>42</v>
      </c>
      <c r="C72" s="126">
        <v>0</v>
      </c>
      <c r="D72" s="126">
        <v>0</v>
      </c>
      <c r="E72" s="126">
        <v>4250000</v>
      </c>
      <c r="F72" s="62">
        <v>4800000</v>
      </c>
      <c r="G72" s="62">
        <v>5000000</v>
      </c>
    </row>
    <row r="73" spans="1:7" x14ac:dyDescent="0.25">
      <c r="A73" s="189">
        <v>313</v>
      </c>
      <c r="B73" s="191" t="s">
        <v>45</v>
      </c>
      <c r="C73" s="126">
        <f>C74+C75</f>
        <v>0</v>
      </c>
      <c r="D73" s="126">
        <f>D74+D75</f>
        <v>0</v>
      </c>
      <c r="E73" s="126">
        <f>E74+E75</f>
        <v>715000</v>
      </c>
      <c r="F73" s="62">
        <f>F74+F75</f>
        <v>804000</v>
      </c>
      <c r="G73" s="62">
        <f>G74+G75</f>
        <v>837500</v>
      </c>
    </row>
    <row r="74" spans="1:7" hidden="1" x14ac:dyDescent="0.25">
      <c r="A74" s="189">
        <v>3132</v>
      </c>
      <c r="B74" s="190" t="s">
        <v>239</v>
      </c>
      <c r="C74" s="126">
        <v>0</v>
      </c>
      <c r="D74" s="126">
        <v>0</v>
      </c>
      <c r="E74" s="126">
        <v>640000</v>
      </c>
      <c r="F74" s="126">
        <v>720000</v>
      </c>
      <c r="G74" s="126">
        <v>750000</v>
      </c>
    </row>
    <row r="75" spans="1:7" hidden="1" x14ac:dyDescent="0.25">
      <c r="A75" s="189">
        <v>3133</v>
      </c>
      <c r="B75" s="190" t="s">
        <v>126</v>
      </c>
      <c r="C75" s="126">
        <v>0</v>
      </c>
      <c r="D75" s="126">
        <v>0</v>
      </c>
      <c r="E75" s="126">
        <v>75000</v>
      </c>
      <c r="F75" s="126">
        <v>84000</v>
      </c>
      <c r="G75" s="126">
        <v>87500</v>
      </c>
    </row>
    <row r="76" spans="1:7" ht="14.25" x14ac:dyDescent="0.2">
      <c r="A76" s="185">
        <v>32</v>
      </c>
      <c r="B76" s="192" t="s">
        <v>4</v>
      </c>
      <c r="C76" s="171">
        <f>C77+C81+C83</f>
        <v>0</v>
      </c>
      <c r="D76" s="171">
        <f>D77+D81+D83</f>
        <v>0</v>
      </c>
      <c r="E76" s="171">
        <f>E77+E81+E83</f>
        <v>8295000</v>
      </c>
      <c r="F76" s="171">
        <f>F77+F81+F83</f>
        <v>11275000</v>
      </c>
      <c r="G76" s="171">
        <f>G77+G81+G83</f>
        <v>7005000</v>
      </c>
    </row>
    <row r="77" spans="1:7" x14ac:dyDescent="0.25">
      <c r="A77" s="189">
        <v>321</v>
      </c>
      <c r="B77" s="193" t="s">
        <v>8</v>
      </c>
      <c r="C77" s="126">
        <f>C78+C79+C80</f>
        <v>0</v>
      </c>
      <c r="D77" s="126">
        <f>D78+D79+D80</f>
        <v>0</v>
      </c>
      <c r="E77" s="126">
        <f>E78+E79+E80</f>
        <v>2110000</v>
      </c>
      <c r="F77" s="62">
        <f>F78+F79+F80</f>
        <v>2130000</v>
      </c>
      <c r="G77" s="62">
        <f>G78+G79+G80</f>
        <v>1150000</v>
      </c>
    </row>
    <row r="78" spans="1:7" hidden="1" x14ac:dyDescent="0.25">
      <c r="A78" s="189">
        <v>3211</v>
      </c>
      <c r="B78" s="194" t="s">
        <v>46</v>
      </c>
      <c r="C78" s="126">
        <v>0</v>
      </c>
      <c r="D78" s="126">
        <v>0</v>
      </c>
      <c r="E78" s="126">
        <v>1250000</v>
      </c>
      <c r="F78" s="62">
        <v>1250000</v>
      </c>
      <c r="G78" s="62">
        <v>500000</v>
      </c>
    </row>
    <row r="79" spans="1:7" hidden="1" x14ac:dyDescent="0.25">
      <c r="A79" s="189">
        <v>3212</v>
      </c>
      <c r="B79" s="194" t="s">
        <v>47</v>
      </c>
      <c r="C79" s="126">
        <v>0</v>
      </c>
      <c r="D79" s="126">
        <v>0</v>
      </c>
      <c r="E79" s="126">
        <v>110000</v>
      </c>
      <c r="F79" s="62">
        <v>130000</v>
      </c>
      <c r="G79" s="62">
        <v>150000</v>
      </c>
    </row>
    <row r="80" spans="1:7" hidden="1" x14ac:dyDescent="0.25">
      <c r="A80" s="195" t="s">
        <v>6</v>
      </c>
      <c r="B80" s="193" t="s">
        <v>7</v>
      </c>
      <c r="C80" s="126">
        <v>0</v>
      </c>
      <c r="D80" s="126">
        <v>0</v>
      </c>
      <c r="E80" s="126">
        <v>750000</v>
      </c>
      <c r="F80" s="62">
        <v>750000</v>
      </c>
      <c r="G80" s="62">
        <v>500000</v>
      </c>
    </row>
    <row r="81" spans="1:7" x14ac:dyDescent="0.25">
      <c r="A81" s="195">
        <v>322</v>
      </c>
      <c r="B81" s="196" t="s">
        <v>48</v>
      </c>
      <c r="C81" s="126">
        <f>C82</f>
        <v>0</v>
      </c>
      <c r="D81" s="126">
        <f>D82</f>
        <v>0</v>
      </c>
      <c r="E81" s="126">
        <f>E82</f>
        <v>80000</v>
      </c>
      <c r="F81" s="62">
        <f>F82</f>
        <v>40000</v>
      </c>
      <c r="G81" s="62">
        <f>G82</f>
        <v>0</v>
      </c>
    </row>
    <row r="82" spans="1:7" hidden="1" x14ac:dyDescent="0.25">
      <c r="A82" s="195">
        <v>3227</v>
      </c>
      <c r="B82" s="191" t="s">
        <v>128</v>
      </c>
      <c r="C82" s="126">
        <v>0</v>
      </c>
      <c r="D82" s="126">
        <v>0</v>
      </c>
      <c r="E82" s="126">
        <v>80000</v>
      </c>
      <c r="F82" s="62">
        <v>40000</v>
      </c>
      <c r="G82" s="62">
        <v>0</v>
      </c>
    </row>
    <row r="83" spans="1:7" x14ac:dyDescent="0.25">
      <c r="A83" s="189">
        <v>323</v>
      </c>
      <c r="B83" s="196" t="s">
        <v>12</v>
      </c>
      <c r="C83" s="126">
        <f>C84+C85+C86</f>
        <v>0</v>
      </c>
      <c r="D83" s="126">
        <f>D84+D85+D86</f>
        <v>0</v>
      </c>
      <c r="E83" s="126">
        <f>E84+E85+E86</f>
        <v>6105000</v>
      </c>
      <c r="F83" s="62">
        <f>F84+F85+F86</f>
        <v>9105000</v>
      </c>
      <c r="G83" s="62">
        <f>G84+G85+G86</f>
        <v>5855000</v>
      </c>
    </row>
    <row r="84" spans="1:7" hidden="1" x14ac:dyDescent="0.25">
      <c r="A84" s="189">
        <v>3233</v>
      </c>
      <c r="B84" s="194" t="s">
        <v>52</v>
      </c>
      <c r="C84" s="197">
        <v>0</v>
      </c>
      <c r="D84" s="197">
        <v>0</v>
      </c>
      <c r="E84" s="197">
        <v>4000000</v>
      </c>
      <c r="F84" s="197">
        <v>3500000</v>
      </c>
      <c r="G84" s="197">
        <v>0</v>
      </c>
    </row>
    <row r="85" spans="1:7" hidden="1" x14ac:dyDescent="0.25">
      <c r="A85" s="189">
        <v>3235</v>
      </c>
      <c r="B85" s="194" t="s">
        <v>54</v>
      </c>
      <c r="C85" s="197">
        <v>0</v>
      </c>
      <c r="D85" s="197">
        <v>0</v>
      </c>
      <c r="E85" s="197">
        <v>355000</v>
      </c>
      <c r="F85" s="197">
        <v>355000</v>
      </c>
      <c r="G85" s="197">
        <v>355000</v>
      </c>
    </row>
    <row r="86" spans="1:7" hidden="1" x14ac:dyDescent="0.25">
      <c r="A86" s="189">
        <v>3237</v>
      </c>
      <c r="B86" s="56" t="s">
        <v>14</v>
      </c>
      <c r="C86" s="126">
        <v>0</v>
      </c>
      <c r="D86" s="126">
        <v>0</v>
      </c>
      <c r="E86" s="126">
        <v>1750000</v>
      </c>
      <c r="F86" s="126">
        <v>5250000</v>
      </c>
      <c r="G86" s="126">
        <v>5500000</v>
      </c>
    </row>
    <row r="87" spans="1:7" ht="12.75" hidden="1" customHeight="1" x14ac:dyDescent="0.2">
      <c r="A87" s="185">
        <v>4</v>
      </c>
      <c r="B87" s="186" t="s">
        <v>61</v>
      </c>
      <c r="C87" s="171">
        <f t="shared" ref="C87:G89" si="20">C88</f>
        <v>0</v>
      </c>
      <c r="D87" s="171">
        <f t="shared" si="20"/>
        <v>0</v>
      </c>
      <c r="E87" s="171">
        <f>E88</f>
        <v>880000</v>
      </c>
      <c r="F87" s="171">
        <f t="shared" si="20"/>
        <v>0</v>
      </c>
      <c r="G87" s="171">
        <f t="shared" si="20"/>
        <v>0</v>
      </c>
    </row>
    <row r="88" spans="1:7" ht="14.25" x14ac:dyDescent="0.2">
      <c r="A88" s="185">
        <v>42</v>
      </c>
      <c r="B88" s="186" t="s">
        <v>21</v>
      </c>
      <c r="C88" s="171">
        <f t="shared" ref="C88" si="21">C89+C91</f>
        <v>0</v>
      </c>
      <c r="D88" s="171">
        <f t="shared" ref="D88:G88" si="22">D89+D91</f>
        <v>0</v>
      </c>
      <c r="E88" s="171">
        <f>E89+E91</f>
        <v>880000</v>
      </c>
      <c r="F88" s="171">
        <f t="shared" si="22"/>
        <v>0</v>
      </c>
      <c r="G88" s="171">
        <f t="shared" si="22"/>
        <v>0</v>
      </c>
    </row>
    <row r="89" spans="1:7" ht="12.75" customHeight="1" x14ac:dyDescent="0.25">
      <c r="A89" s="189">
        <v>422</v>
      </c>
      <c r="B89" s="193" t="s">
        <v>26</v>
      </c>
      <c r="C89" s="126">
        <f t="shared" si="20"/>
        <v>0</v>
      </c>
      <c r="D89" s="126">
        <f t="shared" si="20"/>
        <v>0</v>
      </c>
      <c r="E89" s="126">
        <f>E90</f>
        <v>680000</v>
      </c>
      <c r="F89" s="62">
        <f t="shared" si="20"/>
        <v>0</v>
      </c>
      <c r="G89" s="62">
        <f t="shared" si="20"/>
        <v>0</v>
      </c>
    </row>
    <row r="90" spans="1:7" ht="12.75" hidden="1" customHeight="1" x14ac:dyDescent="0.25">
      <c r="A90" s="158" t="s">
        <v>22</v>
      </c>
      <c r="B90" s="205" t="s">
        <v>23</v>
      </c>
      <c r="C90" s="197">
        <v>0</v>
      </c>
      <c r="D90" s="197">
        <v>0</v>
      </c>
      <c r="E90" s="197">
        <v>680000</v>
      </c>
      <c r="F90" s="62">
        <v>0</v>
      </c>
      <c r="G90" s="62">
        <v>0</v>
      </c>
    </row>
    <row r="91" spans="1:7" ht="12.75" customHeight="1" x14ac:dyDescent="0.25">
      <c r="A91" s="158">
        <v>423</v>
      </c>
      <c r="B91" s="206" t="s">
        <v>241</v>
      </c>
      <c r="C91" s="197">
        <f t="shared" ref="C91:G91" si="23">C92</f>
        <v>0</v>
      </c>
      <c r="D91" s="197">
        <f t="shared" si="23"/>
        <v>0</v>
      </c>
      <c r="E91" s="197">
        <f>E92</f>
        <v>200000</v>
      </c>
      <c r="F91" s="62">
        <f t="shared" si="23"/>
        <v>0</v>
      </c>
      <c r="G91" s="62">
        <f t="shared" si="23"/>
        <v>0</v>
      </c>
    </row>
    <row r="92" spans="1:7" ht="12.75" hidden="1" customHeight="1" x14ac:dyDescent="0.25">
      <c r="A92" s="158">
        <v>4231</v>
      </c>
      <c r="B92" s="166" t="s">
        <v>27</v>
      </c>
      <c r="C92" s="197">
        <v>0</v>
      </c>
      <c r="D92" s="197">
        <v>0</v>
      </c>
      <c r="E92" s="197">
        <v>200000</v>
      </c>
      <c r="F92" s="197">
        <v>0</v>
      </c>
      <c r="G92" s="197">
        <v>0</v>
      </c>
    </row>
    <row r="93" spans="1:7" ht="12.75" customHeight="1" x14ac:dyDescent="0.25">
      <c r="A93" s="158"/>
      <c r="B93" s="205"/>
      <c r="C93" s="197"/>
      <c r="D93" s="197"/>
      <c r="E93" s="197"/>
      <c r="F93" s="197"/>
      <c r="G93" s="197"/>
    </row>
    <row r="94" spans="1:7" ht="12.75" customHeight="1" x14ac:dyDescent="0.2">
      <c r="A94" s="185" t="s">
        <v>69</v>
      </c>
      <c r="B94" s="188" t="s">
        <v>70</v>
      </c>
      <c r="C94" s="171">
        <f t="shared" ref="C94:D94" si="24">SUM(C98:C101)</f>
        <v>1295151.28</v>
      </c>
      <c r="D94" s="171">
        <f t="shared" si="24"/>
        <v>630000</v>
      </c>
      <c r="E94" s="171">
        <f t="shared" ref="E94:G94" si="25">SUM(E98:E101)</f>
        <v>1895000</v>
      </c>
      <c r="F94" s="171">
        <f t="shared" si="25"/>
        <v>1632500</v>
      </c>
      <c r="G94" s="171">
        <f t="shared" si="25"/>
        <v>1007500</v>
      </c>
    </row>
    <row r="95" spans="1:7" ht="12.75" hidden="1" customHeight="1" x14ac:dyDescent="0.2">
      <c r="A95" s="185">
        <v>4</v>
      </c>
      <c r="B95" s="186" t="s">
        <v>61</v>
      </c>
      <c r="C95" s="171">
        <f t="shared" ref="C95:G96" si="26">C96</f>
        <v>1295151.28</v>
      </c>
      <c r="D95" s="171">
        <f t="shared" si="26"/>
        <v>630000</v>
      </c>
      <c r="E95" s="171">
        <f t="shared" si="26"/>
        <v>1895000</v>
      </c>
      <c r="F95" s="171">
        <f t="shared" si="26"/>
        <v>1632500</v>
      </c>
      <c r="G95" s="171">
        <f t="shared" si="26"/>
        <v>1007500</v>
      </c>
    </row>
    <row r="96" spans="1:7" ht="12.75" customHeight="1" x14ac:dyDescent="0.2">
      <c r="A96" s="185">
        <v>42</v>
      </c>
      <c r="B96" s="186" t="s">
        <v>21</v>
      </c>
      <c r="C96" s="171">
        <f t="shared" si="26"/>
        <v>1295151.28</v>
      </c>
      <c r="D96" s="171">
        <f t="shared" si="26"/>
        <v>630000</v>
      </c>
      <c r="E96" s="171">
        <f t="shared" si="26"/>
        <v>1895000</v>
      </c>
      <c r="F96" s="171">
        <f t="shared" si="26"/>
        <v>1632500</v>
      </c>
      <c r="G96" s="171">
        <f t="shared" si="26"/>
        <v>1007500</v>
      </c>
    </row>
    <row r="97" spans="1:10" ht="12.75" customHeight="1" x14ac:dyDescent="0.25">
      <c r="A97" s="189">
        <v>422</v>
      </c>
      <c r="B97" s="193" t="s">
        <v>26</v>
      </c>
      <c r="C97" s="126">
        <f t="shared" ref="C97:D97" si="27">C98+C99+C100+C101</f>
        <v>1295151.28</v>
      </c>
      <c r="D97" s="126">
        <f t="shared" si="27"/>
        <v>630000</v>
      </c>
      <c r="E97" s="126">
        <f>E98+E99+E100+E101</f>
        <v>1895000</v>
      </c>
      <c r="F97" s="62">
        <f t="shared" ref="F97:G97" si="28">F98+F99+F100+F101</f>
        <v>1632500</v>
      </c>
      <c r="G97" s="62">
        <f t="shared" si="28"/>
        <v>1007500</v>
      </c>
    </row>
    <row r="98" spans="1:10" ht="12.75" hidden="1" customHeight="1" x14ac:dyDescent="0.25">
      <c r="A98" s="158" t="s">
        <v>22</v>
      </c>
      <c r="B98" s="205" t="s">
        <v>23</v>
      </c>
      <c r="C98" s="197">
        <v>1209081.03</v>
      </c>
      <c r="D98" s="197">
        <v>500000</v>
      </c>
      <c r="E98" s="197">
        <v>1600000</v>
      </c>
      <c r="F98" s="197">
        <v>1487500</v>
      </c>
      <c r="G98" s="197">
        <v>862500</v>
      </c>
    </row>
    <row r="99" spans="1:10" ht="12.75" hidden="1" customHeight="1" x14ac:dyDescent="0.25">
      <c r="A99" s="195" t="s">
        <v>24</v>
      </c>
      <c r="B99" s="196" t="s">
        <v>25</v>
      </c>
      <c r="C99" s="197">
        <v>78288.5</v>
      </c>
      <c r="D99" s="197">
        <v>100000</v>
      </c>
      <c r="E99" s="197">
        <v>125000</v>
      </c>
      <c r="F99" s="197">
        <v>125000</v>
      </c>
      <c r="G99" s="197">
        <v>125000</v>
      </c>
    </row>
    <row r="100" spans="1:10" ht="12.75" hidden="1" customHeight="1" x14ac:dyDescent="0.25">
      <c r="A100" s="195">
        <v>4223</v>
      </c>
      <c r="B100" s="191" t="s">
        <v>150</v>
      </c>
      <c r="C100" s="197">
        <v>7781.75</v>
      </c>
      <c r="D100" s="197">
        <v>10000</v>
      </c>
      <c r="E100" s="197">
        <v>0</v>
      </c>
      <c r="F100" s="197">
        <v>0</v>
      </c>
      <c r="G100" s="197">
        <v>0</v>
      </c>
    </row>
    <row r="101" spans="1:10" ht="12.75" hidden="1" customHeight="1" x14ac:dyDescent="0.25">
      <c r="A101" s="195">
        <v>4227</v>
      </c>
      <c r="B101" s="191" t="s">
        <v>152</v>
      </c>
      <c r="C101" s="197">
        <v>0</v>
      </c>
      <c r="D101" s="197">
        <v>20000</v>
      </c>
      <c r="E101" s="197">
        <v>170000</v>
      </c>
      <c r="F101" s="197">
        <v>20000</v>
      </c>
      <c r="G101" s="197">
        <v>20000</v>
      </c>
    </row>
    <row r="102" spans="1:10" ht="12.75" customHeight="1" x14ac:dyDescent="0.25">
      <c r="A102" s="195"/>
      <c r="B102" s="196"/>
      <c r="C102" s="197"/>
      <c r="D102" s="197"/>
      <c r="E102" s="197"/>
      <c r="F102" s="197"/>
      <c r="G102" s="197"/>
    </row>
    <row r="103" spans="1:10" ht="12.6" customHeight="1" x14ac:dyDescent="0.2">
      <c r="A103" s="185" t="s">
        <v>71</v>
      </c>
      <c r="B103" s="188" t="s">
        <v>72</v>
      </c>
      <c r="C103" s="171">
        <f>C104</f>
        <v>0</v>
      </c>
      <c r="D103" s="171">
        <f>D104</f>
        <v>2300000</v>
      </c>
      <c r="E103" s="171">
        <f t="shared" ref="E103:G103" si="29">E104</f>
        <v>5183900</v>
      </c>
      <c r="F103" s="171">
        <f t="shared" si="29"/>
        <v>3686250</v>
      </c>
      <c r="G103" s="171">
        <f t="shared" si="29"/>
        <v>2311250</v>
      </c>
    </row>
    <row r="104" spans="1:10" ht="12.75" hidden="1" customHeight="1" x14ac:dyDescent="0.2">
      <c r="A104" s="185">
        <v>4</v>
      </c>
      <c r="B104" s="186" t="s">
        <v>61</v>
      </c>
      <c r="C104" s="171">
        <f>C105+C108</f>
        <v>0</v>
      </c>
      <c r="D104" s="171">
        <f>D105+D108</f>
        <v>2300000</v>
      </c>
      <c r="E104" s="171">
        <f t="shared" ref="E104:G104" si="30">E105+E108</f>
        <v>5183900</v>
      </c>
      <c r="F104" s="171">
        <f t="shared" si="30"/>
        <v>3686250</v>
      </c>
      <c r="G104" s="171">
        <f t="shared" si="30"/>
        <v>2311250</v>
      </c>
    </row>
    <row r="105" spans="1:10" ht="14.25" x14ac:dyDescent="0.2">
      <c r="A105" s="185">
        <v>41</v>
      </c>
      <c r="B105" s="161" t="s">
        <v>223</v>
      </c>
      <c r="C105" s="133">
        <f t="shared" ref="C105:G106" si="31">C106</f>
        <v>0</v>
      </c>
      <c r="D105" s="133">
        <f t="shared" si="31"/>
        <v>300000</v>
      </c>
      <c r="E105" s="133">
        <f t="shared" si="31"/>
        <v>23900</v>
      </c>
      <c r="F105" s="133">
        <f t="shared" si="31"/>
        <v>23750</v>
      </c>
      <c r="G105" s="133">
        <f t="shared" si="31"/>
        <v>23750</v>
      </c>
    </row>
    <row r="106" spans="1:10" ht="12.75" customHeight="1" x14ac:dyDescent="0.25">
      <c r="A106" s="189">
        <v>412</v>
      </c>
      <c r="B106" s="162" t="s">
        <v>224</v>
      </c>
      <c r="C106" s="61">
        <f t="shared" si="31"/>
        <v>0</v>
      </c>
      <c r="D106" s="61">
        <f t="shared" si="31"/>
        <v>300000</v>
      </c>
      <c r="E106" s="61">
        <f t="shared" si="31"/>
        <v>23900</v>
      </c>
      <c r="F106" s="62">
        <f t="shared" si="31"/>
        <v>23750</v>
      </c>
      <c r="G106" s="62">
        <f t="shared" si="31"/>
        <v>23750</v>
      </c>
    </row>
    <row r="107" spans="1:10" ht="12.75" hidden="1" customHeight="1" x14ac:dyDescent="0.25">
      <c r="A107" s="189">
        <v>4123</v>
      </c>
      <c r="B107" s="162" t="s">
        <v>225</v>
      </c>
      <c r="C107" s="61">
        <v>0</v>
      </c>
      <c r="D107" s="61">
        <v>300000</v>
      </c>
      <c r="E107" s="61">
        <v>23900</v>
      </c>
      <c r="F107" s="61">
        <v>23750</v>
      </c>
      <c r="G107" s="61">
        <v>23750</v>
      </c>
    </row>
    <row r="108" spans="1:10" ht="12.75" customHeight="1" x14ac:dyDescent="0.2">
      <c r="A108" s="185">
        <v>42</v>
      </c>
      <c r="B108" s="186" t="s">
        <v>21</v>
      </c>
      <c r="C108" s="171">
        <f t="shared" ref="C108:G109" si="32">C109</f>
        <v>0</v>
      </c>
      <c r="D108" s="171">
        <f t="shared" si="32"/>
        <v>2000000</v>
      </c>
      <c r="E108" s="171">
        <f t="shared" si="32"/>
        <v>5160000</v>
      </c>
      <c r="F108" s="171">
        <f t="shared" si="32"/>
        <v>3662500</v>
      </c>
      <c r="G108" s="171">
        <f t="shared" si="32"/>
        <v>2287500</v>
      </c>
    </row>
    <row r="109" spans="1:10" ht="12.75" customHeight="1" x14ac:dyDescent="0.25">
      <c r="A109" s="189">
        <v>426</v>
      </c>
      <c r="B109" s="205" t="s">
        <v>28</v>
      </c>
      <c r="C109" s="126">
        <f t="shared" si="32"/>
        <v>0</v>
      </c>
      <c r="D109" s="126">
        <f t="shared" si="32"/>
        <v>2000000</v>
      </c>
      <c r="E109" s="126">
        <f t="shared" si="32"/>
        <v>5160000</v>
      </c>
      <c r="F109" s="62">
        <f t="shared" si="32"/>
        <v>3662500</v>
      </c>
      <c r="G109" s="62">
        <f t="shared" si="32"/>
        <v>2287500</v>
      </c>
    </row>
    <row r="110" spans="1:10" ht="12.75" hidden="1" customHeight="1" x14ac:dyDescent="0.25">
      <c r="A110" s="195" t="s">
        <v>62</v>
      </c>
      <c r="B110" s="193" t="s">
        <v>1</v>
      </c>
      <c r="C110" s="197">
        <v>0</v>
      </c>
      <c r="D110" s="197">
        <v>2000000</v>
      </c>
      <c r="E110" s="197">
        <v>5160000</v>
      </c>
      <c r="F110" s="197">
        <v>3662500</v>
      </c>
      <c r="G110" s="197">
        <v>2287500</v>
      </c>
    </row>
    <row r="111" spans="1:10" ht="12.75" customHeight="1" x14ac:dyDescent="0.25">
      <c r="A111" s="195"/>
      <c r="B111" s="196"/>
      <c r="E111" s="207"/>
      <c r="F111" s="207"/>
      <c r="G111" s="207"/>
    </row>
    <row r="112" spans="1:10" ht="13.15" customHeight="1" x14ac:dyDescent="0.2">
      <c r="A112" s="200">
        <v>101</v>
      </c>
      <c r="B112" s="188" t="s">
        <v>75</v>
      </c>
      <c r="C112" s="171">
        <f>C114+C124+C133+C139+C154+C168+C184+C198+C210+C225+C235+C245+C259+C280++C289+C304+C319+C329+C340+C352+C361+C370+C378+C385+C391+C404+C410+C416+C424+C445</f>
        <v>476722045.64999998</v>
      </c>
      <c r="D112" s="171">
        <f>D114+D124+D133+D139+D154+D168+D184+D198+D210+D225+D235+D245+D259+D280++D289+D304+D329+D340+D352+D361+D370+D378+D391+D404+D410+D416+D424+D445</f>
        <v>521398000</v>
      </c>
      <c r="E112" s="171">
        <f>E114+E124+E133+E139+E154+E168+E184+E198+E210+E225+E235+E245+E259+E280++E289+E304+E329+E340+E352+E361+E370+E378+E391+E404+E410+E416+E424+E445</f>
        <v>351576500</v>
      </c>
      <c r="F112" s="171">
        <f>F114+F124+F133+F139+F154+F168+F184+F198+F210+F225+F235+F245+F259+F280++F289+F304+F329+F340+F352+F361+F370+F378+F391+F404+F410+F416+F424+F445</f>
        <v>403469000</v>
      </c>
      <c r="G112" s="171">
        <f>G114+G124+G133+G139+G154+G168+G184+G198+G210+G225+G235+G245+G259+G280++G289+G304+G329+G340+G352+G361+G370+G378+G391+G404+G410+G416+G424+G445</f>
        <v>398592300</v>
      </c>
      <c r="H112" s="208"/>
      <c r="I112" s="208"/>
      <c r="J112" s="208"/>
    </row>
    <row r="113" spans="1:7" ht="12.75" customHeight="1" x14ac:dyDescent="0.2">
      <c r="A113" s="185"/>
      <c r="B113" s="22"/>
      <c r="C113" s="171"/>
      <c r="D113" s="171"/>
      <c r="E113" s="171"/>
      <c r="F113" s="171"/>
      <c r="G113" s="171"/>
    </row>
    <row r="114" spans="1:7" ht="14.25" x14ac:dyDescent="0.2">
      <c r="A114" s="185" t="s">
        <v>91</v>
      </c>
      <c r="B114" s="22" t="s">
        <v>250</v>
      </c>
      <c r="C114" s="171">
        <f>C115</f>
        <v>51900171.939999998</v>
      </c>
      <c r="D114" s="171">
        <f t="shared" ref="D114:G114" si="33">D115</f>
        <v>45000000</v>
      </c>
      <c r="E114" s="171">
        <f t="shared" si="33"/>
        <v>40100000</v>
      </c>
      <c r="F114" s="171">
        <f t="shared" si="33"/>
        <v>40000000</v>
      </c>
      <c r="G114" s="171">
        <f t="shared" si="33"/>
        <v>85000000</v>
      </c>
    </row>
    <row r="115" spans="1:7" ht="12.75" hidden="1" customHeight="1" x14ac:dyDescent="0.2">
      <c r="A115" s="185">
        <v>3</v>
      </c>
      <c r="B115" s="186" t="s">
        <v>40</v>
      </c>
      <c r="C115" s="171">
        <f>C116+C119</f>
        <v>51900171.939999998</v>
      </c>
      <c r="D115" s="171">
        <f t="shared" ref="D115:E115" si="34">D116+D119</f>
        <v>45000000</v>
      </c>
      <c r="E115" s="171">
        <f t="shared" si="34"/>
        <v>40100000</v>
      </c>
      <c r="F115" s="171">
        <f>F116+F119</f>
        <v>40000000</v>
      </c>
      <c r="G115" s="171">
        <f>G116+G119</f>
        <v>85000000</v>
      </c>
    </row>
    <row r="116" spans="1:7" ht="12.75" customHeight="1" x14ac:dyDescent="0.2">
      <c r="A116" s="185">
        <v>32</v>
      </c>
      <c r="B116" s="192" t="s">
        <v>4</v>
      </c>
      <c r="C116" s="171">
        <f t="shared" ref="C116:G116" si="35">C117</f>
        <v>45000</v>
      </c>
      <c r="D116" s="171">
        <f t="shared" si="35"/>
        <v>0</v>
      </c>
      <c r="E116" s="171">
        <f t="shared" si="35"/>
        <v>0</v>
      </c>
      <c r="F116" s="171">
        <f t="shared" si="35"/>
        <v>0</v>
      </c>
      <c r="G116" s="171">
        <f t="shared" si="35"/>
        <v>0</v>
      </c>
    </row>
    <row r="117" spans="1:7" ht="12.75" customHeight="1" x14ac:dyDescent="0.25">
      <c r="A117" s="189">
        <v>323</v>
      </c>
      <c r="B117" s="196" t="s">
        <v>12</v>
      </c>
      <c r="C117" s="126">
        <f>C118</f>
        <v>45000</v>
      </c>
      <c r="D117" s="126">
        <f>D118</f>
        <v>0</v>
      </c>
      <c r="E117" s="126">
        <f>E118</f>
        <v>0</v>
      </c>
      <c r="F117" s="62">
        <f>F118</f>
        <v>0</v>
      </c>
      <c r="G117" s="62">
        <f>G118</f>
        <v>0</v>
      </c>
    </row>
    <row r="118" spans="1:7" ht="12.75" hidden="1" customHeight="1" x14ac:dyDescent="0.25">
      <c r="A118" s="189">
        <v>3237</v>
      </c>
      <c r="B118" s="56" t="s">
        <v>14</v>
      </c>
      <c r="C118" s="126">
        <v>45000</v>
      </c>
      <c r="D118" s="126">
        <v>0</v>
      </c>
      <c r="E118" s="126">
        <v>0</v>
      </c>
      <c r="F118" s="126">
        <v>0</v>
      </c>
      <c r="G118" s="126">
        <v>0</v>
      </c>
    </row>
    <row r="119" spans="1:7" ht="14.25" x14ac:dyDescent="0.2">
      <c r="A119" s="185">
        <v>36</v>
      </c>
      <c r="B119" s="204" t="s">
        <v>209</v>
      </c>
      <c r="C119" s="171">
        <f t="shared" ref="C119:G119" si="36">C120</f>
        <v>51855171.939999998</v>
      </c>
      <c r="D119" s="171">
        <f t="shared" si="36"/>
        <v>45000000</v>
      </c>
      <c r="E119" s="171">
        <f t="shared" si="36"/>
        <v>40100000</v>
      </c>
      <c r="F119" s="171">
        <f t="shared" si="36"/>
        <v>40000000</v>
      </c>
      <c r="G119" s="171">
        <f t="shared" si="36"/>
        <v>85000000</v>
      </c>
    </row>
    <row r="120" spans="1:7" ht="12.75" customHeight="1" x14ac:dyDescent="0.25">
      <c r="A120" s="189">
        <v>363</v>
      </c>
      <c r="B120" s="191" t="s">
        <v>131</v>
      </c>
      <c r="C120" s="126">
        <f t="shared" ref="C120:D120" si="37">C121+C122</f>
        <v>51855171.939999998</v>
      </c>
      <c r="D120" s="126">
        <f t="shared" si="37"/>
        <v>45000000</v>
      </c>
      <c r="E120" s="126">
        <f>E121+E122</f>
        <v>40100000</v>
      </c>
      <c r="F120" s="62">
        <f>F121+F122</f>
        <v>40000000</v>
      </c>
      <c r="G120" s="62">
        <f>G121+G122</f>
        <v>85000000</v>
      </c>
    </row>
    <row r="121" spans="1:7" ht="12.75" hidden="1" customHeight="1" x14ac:dyDescent="0.25">
      <c r="A121" s="189">
        <v>3631</v>
      </c>
      <c r="B121" s="190" t="s">
        <v>172</v>
      </c>
      <c r="C121" s="209">
        <v>0</v>
      </c>
      <c r="D121" s="209">
        <v>0</v>
      </c>
      <c r="E121" s="209">
        <v>100000</v>
      </c>
      <c r="F121" s="209">
        <v>0</v>
      </c>
      <c r="G121" s="209">
        <v>0</v>
      </c>
    </row>
    <row r="122" spans="1:7" ht="12.75" hidden="1" customHeight="1" x14ac:dyDescent="0.25">
      <c r="A122" s="189">
        <v>3632</v>
      </c>
      <c r="B122" s="56" t="s">
        <v>132</v>
      </c>
      <c r="C122" s="126">
        <v>51855171.939999998</v>
      </c>
      <c r="D122" s="126">
        <v>45000000</v>
      </c>
      <c r="E122" s="126">
        <v>40000000</v>
      </c>
      <c r="F122" s="126">
        <v>40000000</v>
      </c>
      <c r="G122" s="126">
        <v>85000000</v>
      </c>
    </row>
    <row r="123" spans="1:7" ht="12.75" customHeight="1" x14ac:dyDescent="0.25">
      <c r="A123" s="189"/>
      <c r="B123" s="190"/>
      <c r="E123" s="207"/>
      <c r="F123" s="207"/>
      <c r="G123" s="207"/>
    </row>
    <row r="124" spans="1:7" ht="12.75" customHeight="1" x14ac:dyDescent="0.2">
      <c r="A124" s="185" t="s">
        <v>92</v>
      </c>
      <c r="B124" s="22" t="s">
        <v>110</v>
      </c>
      <c r="C124" s="171">
        <f t="shared" ref="C124:G124" si="38">C125</f>
        <v>24260748.789999999</v>
      </c>
      <c r="D124" s="171">
        <f t="shared" si="38"/>
        <v>475000</v>
      </c>
      <c r="E124" s="171">
        <f t="shared" si="38"/>
        <v>341000</v>
      </c>
      <c r="F124" s="171">
        <f t="shared" si="38"/>
        <v>0</v>
      </c>
      <c r="G124" s="171">
        <f t="shared" si="38"/>
        <v>0</v>
      </c>
    </row>
    <row r="125" spans="1:7" ht="12.75" hidden="1" customHeight="1" x14ac:dyDescent="0.2">
      <c r="A125" s="185">
        <v>3</v>
      </c>
      <c r="B125" s="186" t="s">
        <v>40</v>
      </c>
      <c r="C125" s="171">
        <f>C126+C129</f>
        <v>24260748.789999999</v>
      </c>
      <c r="D125" s="171">
        <f t="shared" ref="D125:E125" si="39">D126+D129</f>
        <v>475000</v>
      </c>
      <c r="E125" s="171">
        <f t="shared" si="39"/>
        <v>341000</v>
      </c>
      <c r="F125" s="171">
        <f>F126+F129</f>
        <v>0</v>
      </c>
      <c r="G125" s="171">
        <f>G126+G129</f>
        <v>0</v>
      </c>
    </row>
    <row r="126" spans="1:7" ht="12.75" customHeight="1" x14ac:dyDescent="0.2">
      <c r="A126" s="185">
        <v>32</v>
      </c>
      <c r="B126" s="192" t="s">
        <v>4</v>
      </c>
      <c r="C126" s="171">
        <f>C127</f>
        <v>20346712.140000001</v>
      </c>
      <c r="D126" s="171">
        <f>D127</f>
        <v>0</v>
      </c>
      <c r="E126" s="171">
        <f>E127</f>
        <v>0</v>
      </c>
      <c r="F126" s="171">
        <f>F127</f>
        <v>0</v>
      </c>
      <c r="G126" s="171">
        <f>G127</f>
        <v>0</v>
      </c>
    </row>
    <row r="127" spans="1:7" ht="12.75" customHeight="1" x14ac:dyDescent="0.25">
      <c r="A127" s="189">
        <v>329</v>
      </c>
      <c r="B127" s="190" t="s">
        <v>57</v>
      </c>
      <c r="C127" s="126">
        <f>C128</f>
        <v>20346712.140000001</v>
      </c>
      <c r="D127" s="126">
        <f t="shared" ref="D127:G127" si="40">D128</f>
        <v>0</v>
      </c>
      <c r="E127" s="126">
        <f t="shared" si="40"/>
        <v>0</v>
      </c>
      <c r="F127" s="62">
        <f t="shared" si="40"/>
        <v>0</v>
      </c>
      <c r="G127" s="62">
        <f t="shared" si="40"/>
        <v>0</v>
      </c>
    </row>
    <row r="128" spans="1:7" ht="12.75" hidden="1" customHeight="1" x14ac:dyDescent="0.25">
      <c r="A128" s="189">
        <v>3299</v>
      </c>
      <c r="B128" s="191" t="s">
        <v>57</v>
      </c>
      <c r="C128" s="126">
        <v>20346712.140000001</v>
      </c>
      <c r="D128" s="126">
        <v>0</v>
      </c>
      <c r="E128" s="126">
        <v>0</v>
      </c>
      <c r="F128" s="126">
        <v>0</v>
      </c>
      <c r="G128" s="126">
        <v>0</v>
      </c>
    </row>
    <row r="129" spans="1:7" ht="12.75" customHeight="1" x14ac:dyDescent="0.2">
      <c r="A129" s="185">
        <v>36</v>
      </c>
      <c r="B129" s="204" t="s">
        <v>209</v>
      </c>
      <c r="C129" s="171">
        <f>C131</f>
        <v>3914036.65</v>
      </c>
      <c r="D129" s="171">
        <f>D131</f>
        <v>475000</v>
      </c>
      <c r="E129" s="171">
        <f t="shared" ref="E129:G129" si="41">E131</f>
        <v>341000</v>
      </c>
      <c r="F129" s="171">
        <f t="shared" si="41"/>
        <v>0</v>
      </c>
      <c r="G129" s="171">
        <f t="shared" si="41"/>
        <v>0</v>
      </c>
    </row>
    <row r="130" spans="1:7" ht="12.75" customHeight="1" x14ac:dyDescent="0.25">
      <c r="A130" s="189">
        <v>363</v>
      </c>
      <c r="B130" s="191" t="s">
        <v>131</v>
      </c>
      <c r="C130" s="126">
        <f t="shared" ref="C130:G130" si="42">C131</f>
        <v>3914036.65</v>
      </c>
      <c r="D130" s="126">
        <f t="shared" si="42"/>
        <v>475000</v>
      </c>
      <c r="E130" s="126">
        <f t="shared" si="42"/>
        <v>341000</v>
      </c>
      <c r="F130" s="62">
        <f t="shared" si="42"/>
        <v>0</v>
      </c>
      <c r="G130" s="62">
        <f t="shared" si="42"/>
        <v>0</v>
      </c>
    </row>
    <row r="131" spans="1:7" ht="12.75" hidden="1" customHeight="1" x14ac:dyDescent="0.25">
      <c r="A131" s="189">
        <v>3632</v>
      </c>
      <c r="B131" s="56" t="s">
        <v>132</v>
      </c>
      <c r="C131" s="126">
        <v>3914036.65</v>
      </c>
      <c r="D131" s="126">
        <v>475000</v>
      </c>
      <c r="E131" s="126">
        <v>341000</v>
      </c>
      <c r="F131" s="126">
        <v>0</v>
      </c>
      <c r="G131" s="126">
        <v>0</v>
      </c>
    </row>
    <row r="132" spans="1:7" ht="12.75" customHeight="1" x14ac:dyDescent="0.25">
      <c r="A132" s="189"/>
      <c r="B132" s="56"/>
      <c r="C132" s="126"/>
      <c r="D132" s="126"/>
      <c r="E132" s="126"/>
      <c r="F132" s="126"/>
      <c r="G132" s="126"/>
    </row>
    <row r="133" spans="1:7" ht="42.75" x14ac:dyDescent="0.2">
      <c r="A133" s="73" t="s">
        <v>246</v>
      </c>
      <c r="B133" s="22" t="s">
        <v>251</v>
      </c>
      <c r="C133" s="171">
        <f t="shared" ref="C133:G136" si="43">C134</f>
        <v>0</v>
      </c>
      <c r="D133" s="171">
        <f t="shared" si="43"/>
        <v>0</v>
      </c>
      <c r="E133" s="171">
        <f t="shared" si="43"/>
        <v>20000000</v>
      </c>
      <c r="F133" s="171">
        <f t="shared" si="43"/>
        <v>45000000</v>
      </c>
      <c r="G133" s="171">
        <f t="shared" si="43"/>
        <v>0</v>
      </c>
    </row>
    <row r="134" spans="1:7" ht="12.75" hidden="1" customHeight="1" x14ac:dyDescent="0.2">
      <c r="A134" s="185">
        <v>3</v>
      </c>
      <c r="B134" s="186" t="s">
        <v>40</v>
      </c>
      <c r="C134" s="171">
        <f t="shared" si="43"/>
        <v>0</v>
      </c>
      <c r="D134" s="171">
        <f t="shared" si="43"/>
        <v>0</v>
      </c>
      <c r="E134" s="171">
        <f>E135</f>
        <v>20000000</v>
      </c>
      <c r="F134" s="171">
        <f t="shared" si="43"/>
        <v>45000000</v>
      </c>
      <c r="G134" s="171">
        <f>G135</f>
        <v>0</v>
      </c>
    </row>
    <row r="135" spans="1:7" ht="12.75" customHeight="1" x14ac:dyDescent="0.2">
      <c r="A135" s="185">
        <v>36</v>
      </c>
      <c r="B135" s="204" t="s">
        <v>209</v>
      </c>
      <c r="C135" s="171">
        <f t="shared" si="43"/>
        <v>0</v>
      </c>
      <c r="D135" s="171">
        <f t="shared" si="43"/>
        <v>0</v>
      </c>
      <c r="E135" s="171">
        <f t="shared" si="43"/>
        <v>20000000</v>
      </c>
      <c r="F135" s="171">
        <f t="shared" si="43"/>
        <v>45000000</v>
      </c>
      <c r="G135" s="171">
        <f t="shared" si="43"/>
        <v>0</v>
      </c>
    </row>
    <row r="136" spans="1:7" ht="12.75" customHeight="1" x14ac:dyDescent="0.25">
      <c r="A136" s="189">
        <v>363</v>
      </c>
      <c r="B136" s="191" t="s">
        <v>131</v>
      </c>
      <c r="C136" s="126">
        <f t="shared" si="43"/>
        <v>0</v>
      </c>
      <c r="D136" s="126">
        <f t="shared" si="43"/>
        <v>0</v>
      </c>
      <c r="E136" s="126">
        <f t="shared" si="43"/>
        <v>20000000</v>
      </c>
      <c r="F136" s="62">
        <f t="shared" si="43"/>
        <v>45000000</v>
      </c>
      <c r="G136" s="62">
        <f t="shared" si="43"/>
        <v>0</v>
      </c>
    </row>
    <row r="137" spans="1:7" ht="12.75" hidden="1" customHeight="1" x14ac:dyDescent="0.25">
      <c r="A137" s="189">
        <v>3632</v>
      </c>
      <c r="B137" s="56" t="s">
        <v>132</v>
      </c>
      <c r="C137" s="126">
        <v>0</v>
      </c>
      <c r="D137" s="126">
        <v>0</v>
      </c>
      <c r="E137" s="126">
        <v>20000000</v>
      </c>
      <c r="F137" s="126">
        <v>45000000</v>
      </c>
      <c r="G137" s="126">
        <v>0</v>
      </c>
    </row>
    <row r="138" spans="1:7" ht="12.75" customHeight="1" x14ac:dyDescent="0.25">
      <c r="A138" s="189"/>
      <c r="B138" s="190"/>
      <c r="C138" s="126"/>
      <c r="D138" s="126"/>
      <c r="E138" s="126"/>
      <c r="F138" s="126"/>
      <c r="G138" s="126"/>
    </row>
    <row r="139" spans="1:7" ht="12.6" customHeight="1" x14ac:dyDescent="0.2">
      <c r="A139" s="185" t="s">
        <v>93</v>
      </c>
      <c r="B139" s="22" t="s">
        <v>245</v>
      </c>
      <c r="C139" s="171">
        <f t="shared" ref="C139:G146" si="44">C140</f>
        <v>42503474.270000003</v>
      </c>
      <c r="D139" s="171">
        <f t="shared" si="44"/>
        <v>49800000</v>
      </c>
      <c r="E139" s="171">
        <f t="shared" si="44"/>
        <v>12844000</v>
      </c>
      <c r="F139" s="171">
        <f t="shared" si="44"/>
        <v>3400000</v>
      </c>
      <c r="G139" s="171">
        <f t="shared" si="44"/>
        <v>4000000</v>
      </c>
    </row>
    <row r="140" spans="1:7" ht="12.75" hidden="1" customHeight="1" x14ac:dyDescent="0.2">
      <c r="A140" s="185">
        <v>3</v>
      </c>
      <c r="B140" s="186" t="s">
        <v>40</v>
      </c>
      <c r="C140" s="171">
        <f>C141+C146+C150</f>
        <v>42503474.270000003</v>
      </c>
      <c r="D140" s="171">
        <f>D141+D146+D150</f>
        <v>49800000</v>
      </c>
      <c r="E140" s="171">
        <f>E141+E146+E150</f>
        <v>12844000</v>
      </c>
      <c r="F140" s="171">
        <f>F141+F146+F150</f>
        <v>3400000</v>
      </c>
      <c r="G140" s="171">
        <f>G141+G146+G150</f>
        <v>4000000</v>
      </c>
    </row>
    <row r="141" spans="1:7" ht="12.75" customHeight="1" x14ac:dyDescent="0.2">
      <c r="A141" s="185">
        <v>35</v>
      </c>
      <c r="B141" s="192" t="s">
        <v>17</v>
      </c>
      <c r="C141" s="171">
        <f t="shared" ref="C141" si="45">C142+C144</f>
        <v>0</v>
      </c>
      <c r="D141" s="171">
        <f t="shared" ref="D141:G141" si="46">D142+D144</f>
        <v>0</v>
      </c>
      <c r="E141" s="210">
        <f t="shared" si="46"/>
        <v>0</v>
      </c>
      <c r="F141" s="210">
        <f t="shared" si="46"/>
        <v>1400000</v>
      </c>
      <c r="G141" s="171">
        <f t="shared" si="46"/>
        <v>1800000</v>
      </c>
    </row>
    <row r="142" spans="1:7" ht="12.75" customHeight="1" x14ac:dyDescent="0.25">
      <c r="A142" s="189">
        <v>351</v>
      </c>
      <c r="B142" s="193" t="s">
        <v>0</v>
      </c>
      <c r="C142" s="126">
        <f t="shared" ref="C142:G142" si="47">C143</f>
        <v>0</v>
      </c>
      <c r="D142" s="126">
        <f t="shared" si="47"/>
        <v>0</v>
      </c>
      <c r="E142" s="211">
        <f t="shared" si="47"/>
        <v>0</v>
      </c>
      <c r="F142" s="212">
        <f t="shared" si="47"/>
        <v>600000</v>
      </c>
      <c r="G142" s="62">
        <f t="shared" si="47"/>
        <v>800000</v>
      </c>
    </row>
    <row r="143" spans="1:7" ht="12.75" hidden="1" customHeight="1" x14ac:dyDescent="0.25">
      <c r="A143" s="189">
        <v>3512</v>
      </c>
      <c r="B143" s="56" t="s">
        <v>0</v>
      </c>
      <c r="C143" s="126">
        <v>0</v>
      </c>
      <c r="D143" s="126">
        <v>0</v>
      </c>
      <c r="E143" s="211">
        <v>0</v>
      </c>
      <c r="F143" s="212">
        <v>600000</v>
      </c>
      <c r="G143" s="62">
        <v>800000</v>
      </c>
    </row>
    <row r="144" spans="1:7" ht="30" x14ac:dyDescent="0.25">
      <c r="A144" s="145">
        <v>352</v>
      </c>
      <c r="B144" s="196" t="s">
        <v>143</v>
      </c>
      <c r="C144" s="126">
        <f>C145</f>
        <v>0</v>
      </c>
      <c r="D144" s="126">
        <f>D145</f>
        <v>0</v>
      </c>
      <c r="E144" s="211">
        <f t="shared" ref="E144" si="48">E145</f>
        <v>0</v>
      </c>
      <c r="F144" s="212">
        <f t="shared" ref="F144" si="49">F145</f>
        <v>800000</v>
      </c>
      <c r="G144" s="62">
        <f t="shared" ref="G144" si="50">G145</f>
        <v>1000000</v>
      </c>
    </row>
    <row r="145" spans="1:7" ht="12.75" hidden="1" customHeight="1" x14ac:dyDescent="0.25">
      <c r="A145" s="189">
        <v>3522</v>
      </c>
      <c r="B145" s="56" t="s">
        <v>2</v>
      </c>
      <c r="C145" s="126">
        <v>0</v>
      </c>
      <c r="D145" s="126">
        <v>0</v>
      </c>
      <c r="E145" s="211">
        <v>0</v>
      </c>
      <c r="F145" s="211">
        <v>800000</v>
      </c>
      <c r="G145" s="126">
        <v>1000000</v>
      </c>
    </row>
    <row r="146" spans="1:7" ht="12.75" customHeight="1" x14ac:dyDescent="0.2">
      <c r="A146" s="185">
        <v>36</v>
      </c>
      <c r="B146" s="204" t="s">
        <v>209</v>
      </c>
      <c r="C146" s="171">
        <f t="shared" si="44"/>
        <v>42503474.270000003</v>
      </c>
      <c r="D146" s="171">
        <f t="shared" si="44"/>
        <v>49800000</v>
      </c>
      <c r="E146" s="171">
        <f t="shared" si="44"/>
        <v>12844000</v>
      </c>
      <c r="F146" s="171">
        <f t="shared" si="44"/>
        <v>1800000</v>
      </c>
      <c r="G146" s="171">
        <f t="shared" si="44"/>
        <v>2000000</v>
      </c>
    </row>
    <row r="147" spans="1:7" ht="12.75" customHeight="1" x14ac:dyDescent="0.25">
      <c r="A147" s="189">
        <v>363</v>
      </c>
      <c r="B147" s="191" t="s">
        <v>131</v>
      </c>
      <c r="C147" s="126">
        <f t="shared" ref="C147:D147" si="51">C148+C149</f>
        <v>42503474.270000003</v>
      </c>
      <c r="D147" s="126">
        <f t="shared" si="51"/>
        <v>49800000</v>
      </c>
      <c r="E147" s="126">
        <f>E148+E149</f>
        <v>12844000</v>
      </c>
      <c r="F147" s="62">
        <f>F148+F149</f>
        <v>1800000</v>
      </c>
      <c r="G147" s="62">
        <f>G148+G149</f>
        <v>2000000</v>
      </c>
    </row>
    <row r="148" spans="1:7" ht="12.75" hidden="1" customHeight="1" x14ac:dyDescent="0.25">
      <c r="A148" s="189">
        <v>3631</v>
      </c>
      <c r="B148" s="190" t="s">
        <v>172</v>
      </c>
      <c r="C148" s="209">
        <v>0</v>
      </c>
      <c r="D148" s="209">
        <v>0</v>
      </c>
      <c r="E148" s="209">
        <v>0</v>
      </c>
      <c r="F148" s="209">
        <v>1000000</v>
      </c>
      <c r="G148" s="209">
        <v>1000000</v>
      </c>
    </row>
    <row r="149" spans="1:7" ht="12.75" hidden="1" customHeight="1" x14ac:dyDescent="0.25">
      <c r="A149" s="189">
        <v>3632</v>
      </c>
      <c r="B149" s="56" t="s">
        <v>132</v>
      </c>
      <c r="C149" s="126">
        <v>42503474.270000003</v>
      </c>
      <c r="D149" s="126">
        <v>49800000</v>
      </c>
      <c r="E149" s="126">
        <v>12844000</v>
      </c>
      <c r="F149" s="126">
        <v>800000</v>
      </c>
      <c r="G149" s="126">
        <v>1000000</v>
      </c>
    </row>
    <row r="150" spans="1:7" ht="12.75" customHeight="1" x14ac:dyDescent="0.2">
      <c r="A150" s="202">
        <v>38</v>
      </c>
      <c r="B150" s="201" t="s">
        <v>60</v>
      </c>
      <c r="C150" s="213">
        <f t="shared" ref="C150:G151" si="52">C151</f>
        <v>0</v>
      </c>
      <c r="D150" s="213">
        <f t="shared" si="52"/>
        <v>0</v>
      </c>
      <c r="E150" s="213">
        <f t="shared" si="52"/>
        <v>0</v>
      </c>
      <c r="F150" s="213">
        <f t="shared" si="52"/>
        <v>200000</v>
      </c>
      <c r="G150" s="213">
        <f t="shared" si="52"/>
        <v>200000</v>
      </c>
    </row>
    <row r="151" spans="1:7" ht="12.75" hidden="1" customHeight="1" x14ac:dyDescent="0.25">
      <c r="A151" s="145">
        <v>381</v>
      </c>
      <c r="B151" s="194" t="s">
        <v>39</v>
      </c>
      <c r="C151" s="209">
        <f t="shared" si="52"/>
        <v>0</v>
      </c>
      <c r="D151" s="209">
        <f t="shared" si="52"/>
        <v>0</v>
      </c>
      <c r="E151" s="209">
        <f t="shared" si="52"/>
        <v>0</v>
      </c>
      <c r="F151" s="214">
        <f t="shared" si="52"/>
        <v>200000</v>
      </c>
      <c r="G151" s="214">
        <f t="shared" si="52"/>
        <v>200000</v>
      </c>
    </row>
    <row r="152" spans="1:7" ht="12.75" hidden="1" customHeight="1" x14ac:dyDescent="0.25">
      <c r="A152" s="189">
        <v>3811</v>
      </c>
      <c r="B152" s="190" t="s">
        <v>20</v>
      </c>
      <c r="C152" s="126">
        <v>0</v>
      </c>
      <c r="D152" s="126">
        <v>0</v>
      </c>
      <c r="E152" s="126">
        <v>0</v>
      </c>
      <c r="F152" s="126">
        <v>200000</v>
      </c>
      <c r="G152" s="126">
        <v>200000</v>
      </c>
    </row>
    <row r="153" spans="1:7" ht="12.75" customHeight="1" x14ac:dyDescent="0.25">
      <c r="A153" s="189"/>
      <c r="B153" s="56"/>
      <c r="C153" s="126"/>
      <c r="D153" s="126"/>
      <c r="E153" s="126"/>
      <c r="F153" s="126"/>
      <c r="G153" s="126"/>
    </row>
    <row r="154" spans="1:7" ht="28.5" x14ac:dyDescent="0.2">
      <c r="A154" s="73" t="s">
        <v>247</v>
      </c>
      <c r="B154" s="22" t="s">
        <v>248</v>
      </c>
      <c r="C154" s="171">
        <f t="shared" ref="C154:G159" si="53">C155</f>
        <v>0</v>
      </c>
      <c r="D154" s="171">
        <f t="shared" si="53"/>
        <v>0</v>
      </c>
      <c r="E154" s="171">
        <f t="shared" si="53"/>
        <v>5060000</v>
      </c>
      <c r="F154" s="171">
        <f t="shared" si="53"/>
        <v>56500000</v>
      </c>
      <c r="G154" s="171">
        <f t="shared" si="53"/>
        <v>65600000</v>
      </c>
    </row>
    <row r="155" spans="1:7" ht="12.75" hidden="1" customHeight="1" x14ac:dyDescent="0.2">
      <c r="A155" s="185">
        <v>3</v>
      </c>
      <c r="B155" s="186" t="s">
        <v>40</v>
      </c>
      <c r="C155" s="171">
        <f t="shared" ref="C155" si="54">C156+C159+C163</f>
        <v>0</v>
      </c>
      <c r="D155" s="171">
        <f t="shared" ref="D155:G155" si="55">D156+D159+D163</f>
        <v>0</v>
      </c>
      <c r="E155" s="171">
        <f t="shared" si="55"/>
        <v>5060000</v>
      </c>
      <c r="F155" s="171">
        <f t="shared" si="55"/>
        <v>56500000</v>
      </c>
      <c r="G155" s="171">
        <f t="shared" si="55"/>
        <v>65600000</v>
      </c>
    </row>
    <row r="156" spans="1:7" ht="12.75" customHeight="1" x14ac:dyDescent="0.2">
      <c r="A156" s="185">
        <v>35</v>
      </c>
      <c r="B156" s="192" t="s">
        <v>17</v>
      </c>
      <c r="C156" s="171">
        <f t="shared" ref="C156:G156" si="56">C157</f>
        <v>0</v>
      </c>
      <c r="D156" s="171">
        <f t="shared" si="56"/>
        <v>0</v>
      </c>
      <c r="E156" s="210">
        <f t="shared" si="56"/>
        <v>100000</v>
      </c>
      <c r="F156" s="210">
        <f t="shared" si="56"/>
        <v>4000000</v>
      </c>
      <c r="G156" s="171">
        <f t="shared" si="56"/>
        <v>6600000</v>
      </c>
    </row>
    <row r="157" spans="1:7" ht="30" x14ac:dyDescent="0.25">
      <c r="A157" s="145">
        <v>352</v>
      </c>
      <c r="B157" s="196" t="s">
        <v>143</v>
      </c>
      <c r="C157" s="126">
        <f>C158</f>
        <v>0</v>
      </c>
      <c r="D157" s="126">
        <f>D158</f>
        <v>0</v>
      </c>
      <c r="E157" s="211">
        <f t="shared" ref="E157" si="57">E158</f>
        <v>100000</v>
      </c>
      <c r="F157" s="212">
        <f t="shared" ref="F157" si="58">F158</f>
        <v>4000000</v>
      </c>
      <c r="G157" s="62">
        <f t="shared" ref="G157" si="59">G158</f>
        <v>6600000</v>
      </c>
    </row>
    <row r="158" spans="1:7" ht="12.75" hidden="1" customHeight="1" x14ac:dyDescent="0.25">
      <c r="A158" s="189">
        <v>3522</v>
      </c>
      <c r="B158" s="56" t="s">
        <v>2</v>
      </c>
      <c r="C158" s="126">
        <v>0</v>
      </c>
      <c r="D158" s="126">
        <v>0</v>
      </c>
      <c r="E158" s="211">
        <v>100000</v>
      </c>
      <c r="F158" s="211">
        <v>4000000</v>
      </c>
      <c r="G158" s="126">
        <v>6600000</v>
      </c>
    </row>
    <row r="159" spans="1:7" ht="12.75" customHeight="1" x14ac:dyDescent="0.2">
      <c r="A159" s="185">
        <v>36</v>
      </c>
      <c r="B159" s="204" t="s">
        <v>209</v>
      </c>
      <c r="C159" s="171">
        <f t="shared" si="53"/>
        <v>0</v>
      </c>
      <c r="D159" s="171">
        <f t="shared" si="53"/>
        <v>0</v>
      </c>
      <c r="E159" s="171">
        <f t="shared" si="53"/>
        <v>4960000</v>
      </c>
      <c r="F159" s="171">
        <f t="shared" si="53"/>
        <v>51000000</v>
      </c>
      <c r="G159" s="171">
        <f t="shared" si="53"/>
        <v>57000000</v>
      </c>
    </row>
    <row r="160" spans="1:7" ht="12.75" customHeight="1" x14ac:dyDescent="0.25">
      <c r="A160" s="189">
        <v>363</v>
      </c>
      <c r="B160" s="191" t="s">
        <v>131</v>
      </c>
      <c r="C160" s="126">
        <f t="shared" ref="C160:D160" si="60">C161+C162</f>
        <v>0</v>
      </c>
      <c r="D160" s="126">
        <f t="shared" si="60"/>
        <v>0</v>
      </c>
      <c r="E160" s="126">
        <f>E161+E162</f>
        <v>4960000</v>
      </c>
      <c r="F160" s="62">
        <f>F161+F162</f>
        <v>51000000</v>
      </c>
      <c r="G160" s="62">
        <f>G161+G162</f>
        <v>57000000</v>
      </c>
    </row>
    <row r="161" spans="1:7" ht="12.75" hidden="1" customHeight="1" x14ac:dyDescent="0.25">
      <c r="A161" s="189">
        <v>3631</v>
      </c>
      <c r="B161" s="190" t="s">
        <v>172</v>
      </c>
      <c r="C161" s="209">
        <v>0</v>
      </c>
      <c r="D161" s="209">
        <v>0</v>
      </c>
      <c r="E161" s="209">
        <v>0</v>
      </c>
      <c r="F161" s="209">
        <v>1000000</v>
      </c>
      <c r="G161" s="209">
        <v>1000000</v>
      </c>
    </row>
    <row r="162" spans="1:7" ht="12.75" hidden="1" customHeight="1" x14ac:dyDescent="0.25">
      <c r="A162" s="189">
        <v>3632</v>
      </c>
      <c r="B162" s="56" t="s">
        <v>132</v>
      </c>
      <c r="C162" s="126">
        <v>0</v>
      </c>
      <c r="D162" s="126">
        <v>0</v>
      </c>
      <c r="E162" s="126">
        <v>4960000</v>
      </c>
      <c r="F162" s="126">
        <v>50000000</v>
      </c>
      <c r="G162" s="126">
        <v>56000000</v>
      </c>
    </row>
    <row r="163" spans="1:7" ht="12.75" hidden="1" customHeight="1" x14ac:dyDescent="0.2">
      <c r="A163" s="202">
        <v>5</v>
      </c>
      <c r="B163" s="203" t="s">
        <v>30</v>
      </c>
      <c r="C163" s="171">
        <f t="shared" ref="C163:G165" si="61">C164</f>
        <v>0</v>
      </c>
      <c r="D163" s="171">
        <f t="shared" si="61"/>
        <v>0</v>
      </c>
      <c r="E163" s="171">
        <f>E164</f>
        <v>0</v>
      </c>
      <c r="F163" s="171">
        <f t="shared" si="61"/>
        <v>1500000</v>
      </c>
      <c r="G163" s="171">
        <f t="shared" si="61"/>
        <v>2000000</v>
      </c>
    </row>
    <row r="164" spans="1:7" ht="12.75" customHeight="1" x14ac:dyDescent="0.2">
      <c r="A164" s="202">
        <v>51</v>
      </c>
      <c r="B164" s="204" t="s">
        <v>31</v>
      </c>
      <c r="C164" s="171">
        <f t="shared" si="61"/>
        <v>0</v>
      </c>
      <c r="D164" s="171">
        <f t="shared" si="61"/>
        <v>0</v>
      </c>
      <c r="E164" s="171">
        <f>E165</f>
        <v>0</v>
      </c>
      <c r="F164" s="171">
        <f t="shared" si="61"/>
        <v>1500000</v>
      </c>
      <c r="G164" s="171">
        <f t="shared" si="61"/>
        <v>2000000</v>
      </c>
    </row>
    <row r="165" spans="1:7" ht="12.75" hidden="1" customHeight="1" x14ac:dyDescent="0.25">
      <c r="A165" s="145">
        <v>516</v>
      </c>
      <c r="B165" s="190" t="s">
        <v>135</v>
      </c>
      <c r="C165" s="126">
        <f t="shared" si="61"/>
        <v>0</v>
      </c>
      <c r="D165" s="126">
        <f t="shared" si="61"/>
        <v>0</v>
      </c>
      <c r="E165" s="126">
        <f>E166</f>
        <v>0</v>
      </c>
      <c r="F165" s="62">
        <f t="shared" si="61"/>
        <v>1500000</v>
      </c>
      <c r="G165" s="62">
        <f t="shared" si="61"/>
        <v>2000000</v>
      </c>
    </row>
    <row r="166" spans="1:7" ht="12.75" hidden="1" customHeight="1" x14ac:dyDescent="0.25">
      <c r="A166" s="189">
        <v>5163</v>
      </c>
      <c r="B166" s="190" t="s">
        <v>136</v>
      </c>
      <c r="C166" s="126">
        <v>0</v>
      </c>
      <c r="D166" s="126">
        <v>0</v>
      </c>
      <c r="E166" s="126">
        <v>0</v>
      </c>
      <c r="F166" s="126">
        <v>1500000</v>
      </c>
      <c r="G166" s="126">
        <v>2000000</v>
      </c>
    </row>
    <row r="167" spans="1:7" ht="12.75" customHeight="1" x14ac:dyDescent="0.25">
      <c r="A167" s="189"/>
      <c r="B167" s="190"/>
      <c r="C167" s="126"/>
      <c r="D167" s="126"/>
      <c r="E167" s="126"/>
      <c r="F167" s="126"/>
      <c r="G167" s="126"/>
    </row>
    <row r="168" spans="1:7" ht="28.5" x14ac:dyDescent="0.2">
      <c r="A168" s="73" t="s">
        <v>94</v>
      </c>
      <c r="B168" s="22" t="s">
        <v>111</v>
      </c>
      <c r="C168" s="171">
        <f>C169+C179</f>
        <v>4599885.38</v>
      </c>
      <c r="D168" s="171">
        <f>D169+D179</f>
        <v>17300000</v>
      </c>
      <c r="E168" s="171">
        <f>E169+E179</f>
        <v>15497000</v>
      </c>
      <c r="F168" s="171">
        <f>F169+F179</f>
        <v>40048000</v>
      </c>
      <c r="G168" s="171">
        <f>G169+G179</f>
        <v>62312300</v>
      </c>
    </row>
    <row r="169" spans="1:7" ht="12.75" hidden="1" customHeight="1" x14ac:dyDescent="0.2">
      <c r="A169" s="185">
        <v>3</v>
      </c>
      <c r="B169" s="186" t="s">
        <v>40</v>
      </c>
      <c r="C169" s="171">
        <f>C170+C173+C176</f>
        <v>4599885.38</v>
      </c>
      <c r="D169" s="171">
        <f>D170+D173+D176</f>
        <v>15898000</v>
      </c>
      <c r="E169" s="171">
        <f>E170+E173+E176</f>
        <v>13020000</v>
      </c>
      <c r="F169" s="171">
        <f>F170+F173+F176</f>
        <v>40048000</v>
      </c>
      <c r="G169" s="171">
        <f>G170+G173+G176</f>
        <v>62312300</v>
      </c>
    </row>
    <row r="170" spans="1:7" ht="12.75" customHeight="1" x14ac:dyDescent="0.2">
      <c r="A170" s="185">
        <v>32</v>
      </c>
      <c r="B170" s="192" t="s">
        <v>4</v>
      </c>
      <c r="C170" s="171">
        <f t="shared" ref="C170:G170" si="62">C171</f>
        <v>3287926.6</v>
      </c>
      <c r="D170" s="171">
        <f t="shared" si="62"/>
        <v>4103000</v>
      </c>
      <c r="E170" s="171">
        <f t="shared" si="62"/>
        <v>1600000</v>
      </c>
      <c r="F170" s="171">
        <f t="shared" si="62"/>
        <v>0</v>
      </c>
      <c r="G170" s="171">
        <f t="shared" si="62"/>
        <v>0</v>
      </c>
    </row>
    <row r="171" spans="1:7" ht="12.75" customHeight="1" x14ac:dyDescent="0.25">
      <c r="A171" s="189">
        <v>323</v>
      </c>
      <c r="B171" s="196" t="s">
        <v>12</v>
      </c>
      <c r="C171" s="126">
        <f>C172</f>
        <v>3287926.6</v>
      </c>
      <c r="D171" s="126">
        <f>D172</f>
        <v>4103000</v>
      </c>
      <c r="E171" s="126">
        <f>E172</f>
        <v>1600000</v>
      </c>
      <c r="F171" s="62">
        <f>F172</f>
        <v>0</v>
      </c>
      <c r="G171" s="62">
        <f>G172</f>
        <v>0</v>
      </c>
    </row>
    <row r="172" spans="1:7" ht="12.75" hidden="1" customHeight="1" x14ac:dyDescent="0.25">
      <c r="A172" s="189">
        <v>3237</v>
      </c>
      <c r="B172" s="56" t="s">
        <v>14</v>
      </c>
      <c r="C172" s="126">
        <v>3287926.6</v>
      </c>
      <c r="D172" s="126">
        <v>4103000</v>
      </c>
      <c r="E172" s="126">
        <v>1600000</v>
      </c>
      <c r="F172" s="126">
        <v>0</v>
      </c>
      <c r="G172" s="126">
        <v>0</v>
      </c>
    </row>
    <row r="173" spans="1:7" ht="12.75" customHeight="1" x14ac:dyDescent="0.2">
      <c r="A173" s="185">
        <v>36</v>
      </c>
      <c r="B173" s="204" t="s">
        <v>209</v>
      </c>
      <c r="C173" s="171">
        <f t="shared" ref="C173:G174" si="63">C174</f>
        <v>472960.78</v>
      </c>
      <c r="D173" s="171">
        <f t="shared" si="63"/>
        <v>1559000</v>
      </c>
      <c r="E173" s="171">
        <f t="shared" si="63"/>
        <v>1416000</v>
      </c>
      <c r="F173" s="171">
        <f t="shared" si="63"/>
        <v>0</v>
      </c>
      <c r="G173" s="171">
        <f t="shared" si="63"/>
        <v>0</v>
      </c>
    </row>
    <row r="174" spans="1:7" ht="12.75" customHeight="1" x14ac:dyDescent="0.25">
      <c r="A174" s="189">
        <v>363</v>
      </c>
      <c r="B174" s="191" t="s">
        <v>131</v>
      </c>
      <c r="C174" s="126">
        <f t="shared" si="63"/>
        <v>472960.78</v>
      </c>
      <c r="D174" s="126">
        <f t="shared" si="63"/>
        <v>1559000</v>
      </c>
      <c r="E174" s="126">
        <f t="shared" si="63"/>
        <v>1416000</v>
      </c>
      <c r="F174" s="62">
        <f t="shared" si="63"/>
        <v>0</v>
      </c>
      <c r="G174" s="62">
        <f t="shared" si="63"/>
        <v>0</v>
      </c>
    </row>
    <row r="175" spans="1:7" ht="12" hidden="1" customHeight="1" x14ac:dyDescent="0.25">
      <c r="A175" s="189">
        <v>3632</v>
      </c>
      <c r="B175" s="56" t="s">
        <v>132</v>
      </c>
      <c r="C175" s="126">
        <v>472960.78</v>
      </c>
      <c r="D175" s="126">
        <v>1559000</v>
      </c>
      <c r="E175" s="126">
        <v>1416000</v>
      </c>
      <c r="F175" s="126">
        <v>0</v>
      </c>
      <c r="G175" s="126">
        <v>0</v>
      </c>
    </row>
    <row r="176" spans="1:7" ht="12.75" customHeight="1" x14ac:dyDescent="0.2">
      <c r="A176" s="185">
        <v>38</v>
      </c>
      <c r="B176" s="22" t="s">
        <v>60</v>
      </c>
      <c r="C176" s="171">
        <f t="shared" ref="C176:E177" si="64">C177</f>
        <v>838998</v>
      </c>
      <c r="D176" s="171">
        <f t="shared" si="64"/>
        <v>10236000</v>
      </c>
      <c r="E176" s="171">
        <f t="shared" si="64"/>
        <v>10004000</v>
      </c>
      <c r="F176" s="171">
        <f>F177</f>
        <v>40048000</v>
      </c>
      <c r="G176" s="171">
        <f>G177</f>
        <v>62312300</v>
      </c>
    </row>
    <row r="177" spans="1:7" ht="12.75" customHeight="1" x14ac:dyDescent="0.25">
      <c r="A177" s="189">
        <v>386</v>
      </c>
      <c r="B177" s="56" t="s">
        <v>133</v>
      </c>
      <c r="C177" s="126">
        <f t="shared" si="64"/>
        <v>838998</v>
      </c>
      <c r="D177" s="126">
        <f t="shared" si="64"/>
        <v>10236000</v>
      </c>
      <c r="E177" s="126">
        <f t="shared" si="64"/>
        <v>10004000</v>
      </c>
      <c r="F177" s="62">
        <f>F178</f>
        <v>40048000</v>
      </c>
      <c r="G177" s="62">
        <f>G178</f>
        <v>62312300</v>
      </c>
    </row>
    <row r="178" spans="1:7" ht="26.25" hidden="1" customHeight="1" x14ac:dyDescent="0.25">
      <c r="A178" s="189">
        <v>3861</v>
      </c>
      <c r="B178" s="56" t="s">
        <v>137</v>
      </c>
      <c r="C178" s="126">
        <v>838998</v>
      </c>
      <c r="D178" s="126">
        <v>10236000</v>
      </c>
      <c r="E178" s="126">
        <v>10004000</v>
      </c>
      <c r="F178" s="126">
        <v>40048000</v>
      </c>
      <c r="G178" s="126">
        <v>62312300</v>
      </c>
    </row>
    <row r="179" spans="1:7" ht="12.75" hidden="1" customHeight="1" x14ac:dyDescent="0.2">
      <c r="A179" s="202">
        <v>5</v>
      </c>
      <c r="B179" s="203" t="s">
        <v>30</v>
      </c>
      <c r="C179" s="171">
        <f t="shared" ref="C179:D181" si="65">C180</f>
        <v>0</v>
      </c>
      <c r="D179" s="171">
        <f t="shared" si="65"/>
        <v>1402000</v>
      </c>
      <c r="E179" s="171">
        <f t="shared" ref="E179:G179" si="66">E180</f>
        <v>2477000</v>
      </c>
      <c r="F179" s="171">
        <f t="shared" si="66"/>
        <v>0</v>
      </c>
      <c r="G179" s="171">
        <f t="shared" si="66"/>
        <v>0</v>
      </c>
    </row>
    <row r="180" spans="1:7" ht="12.75" customHeight="1" x14ac:dyDescent="0.2">
      <c r="A180" s="202">
        <v>51</v>
      </c>
      <c r="B180" s="204" t="s">
        <v>31</v>
      </c>
      <c r="C180" s="171">
        <f t="shared" si="65"/>
        <v>0</v>
      </c>
      <c r="D180" s="171">
        <f t="shared" si="65"/>
        <v>1402000</v>
      </c>
      <c r="E180" s="171">
        <f>E181</f>
        <v>2477000</v>
      </c>
      <c r="F180" s="171">
        <f>F181</f>
        <v>0</v>
      </c>
      <c r="G180" s="171">
        <f>G181</f>
        <v>0</v>
      </c>
    </row>
    <row r="181" spans="1:7" ht="12.75" customHeight="1" x14ac:dyDescent="0.25">
      <c r="A181" s="189">
        <v>514</v>
      </c>
      <c r="B181" s="56" t="s">
        <v>90</v>
      </c>
      <c r="C181" s="209">
        <f t="shared" si="65"/>
        <v>0</v>
      </c>
      <c r="D181" s="209">
        <f t="shared" si="65"/>
        <v>1402000</v>
      </c>
      <c r="E181" s="209">
        <f t="shared" ref="E181:G181" si="67">E182</f>
        <v>2477000</v>
      </c>
      <c r="F181" s="214">
        <f t="shared" si="67"/>
        <v>0</v>
      </c>
      <c r="G181" s="214">
        <f t="shared" si="67"/>
        <v>0</v>
      </c>
    </row>
    <row r="182" spans="1:7" ht="12.75" hidden="1" customHeight="1" x14ac:dyDescent="0.25">
      <c r="A182" s="189">
        <v>5141</v>
      </c>
      <c r="B182" s="56" t="s">
        <v>89</v>
      </c>
      <c r="C182" s="209">
        <v>0</v>
      </c>
      <c r="D182" s="209">
        <v>1402000</v>
      </c>
      <c r="E182" s="209">
        <v>2477000</v>
      </c>
      <c r="F182" s="209">
        <v>0</v>
      </c>
      <c r="G182" s="209">
        <v>0</v>
      </c>
    </row>
    <row r="183" spans="1:7" ht="12.75" customHeight="1" x14ac:dyDescent="0.25">
      <c r="A183" s="189"/>
      <c r="B183" s="190"/>
      <c r="E183" s="207"/>
      <c r="F183" s="207"/>
      <c r="G183" s="207"/>
    </row>
    <row r="184" spans="1:7" ht="28.5" x14ac:dyDescent="0.2">
      <c r="A184" s="73" t="s">
        <v>95</v>
      </c>
      <c r="B184" s="22" t="s">
        <v>112</v>
      </c>
      <c r="C184" s="171">
        <f>C185+C193</f>
        <v>5328232.84</v>
      </c>
      <c r="D184" s="171">
        <f>D185+D193</f>
        <v>15200000</v>
      </c>
      <c r="E184" s="210">
        <f>E185+E193</f>
        <v>21000000</v>
      </c>
      <c r="F184" s="210">
        <f>F185+F193</f>
        <v>20000000</v>
      </c>
      <c r="G184" s="171">
        <f>G185+G193</f>
        <v>21000000</v>
      </c>
    </row>
    <row r="185" spans="1:7" ht="12.75" hidden="1" customHeight="1" x14ac:dyDescent="0.2">
      <c r="A185" s="185">
        <v>3</v>
      </c>
      <c r="B185" s="186" t="s">
        <v>40</v>
      </c>
      <c r="C185" s="171">
        <f t="shared" ref="C185:D185" si="68">C186+C189</f>
        <v>5328232.84</v>
      </c>
      <c r="D185" s="171">
        <f t="shared" si="68"/>
        <v>12200000</v>
      </c>
      <c r="E185" s="210">
        <f>E186+E189</f>
        <v>21000000</v>
      </c>
      <c r="F185" s="210">
        <f>F186+F189</f>
        <v>13000000</v>
      </c>
      <c r="G185" s="171">
        <f>G186+G189</f>
        <v>17000000</v>
      </c>
    </row>
    <row r="186" spans="1:7" ht="12.75" customHeight="1" x14ac:dyDescent="0.2">
      <c r="A186" s="185">
        <v>35</v>
      </c>
      <c r="B186" s="192" t="s">
        <v>17</v>
      </c>
      <c r="C186" s="171">
        <f t="shared" ref="C186:D186" si="69">C187</f>
        <v>0</v>
      </c>
      <c r="D186" s="171">
        <f t="shared" si="69"/>
        <v>0</v>
      </c>
      <c r="E186" s="210">
        <f>E187</f>
        <v>0</v>
      </c>
      <c r="F186" s="210">
        <f>F187</f>
        <v>4000000</v>
      </c>
      <c r="G186" s="171">
        <f>G187</f>
        <v>6000000</v>
      </c>
    </row>
    <row r="187" spans="1:7" ht="30" x14ac:dyDescent="0.25">
      <c r="A187" s="145">
        <v>352</v>
      </c>
      <c r="B187" s="196" t="s">
        <v>143</v>
      </c>
      <c r="C187" s="126">
        <f t="shared" ref="C187:D187" si="70">C188</f>
        <v>0</v>
      </c>
      <c r="D187" s="126">
        <f t="shared" si="70"/>
        <v>0</v>
      </c>
      <c r="E187" s="211">
        <f t="shared" ref="E187" si="71">E188</f>
        <v>0</v>
      </c>
      <c r="F187" s="212">
        <f t="shared" ref="F187" si="72">F188</f>
        <v>4000000</v>
      </c>
      <c r="G187" s="62">
        <f t="shared" ref="G187" si="73">G188</f>
        <v>6000000</v>
      </c>
    </row>
    <row r="188" spans="1:7" ht="12.75" hidden="1" customHeight="1" x14ac:dyDescent="0.25">
      <c r="A188" s="189">
        <v>3522</v>
      </c>
      <c r="B188" s="56" t="s">
        <v>2</v>
      </c>
      <c r="C188" s="126">
        <v>0</v>
      </c>
      <c r="D188" s="126">
        <v>0</v>
      </c>
      <c r="E188" s="211">
        <v>0</v>
      </c>
      <c r="F188" s="211">
        <v>4000000</v>
      </c>
      <c r="G188" s="126">
        <v>6000000</v>
      </c>
    </row>
    <row r="189" spans="1:7" s="199" customFormat="1" ht="12.75" customHeight="1" x14ac:dyDescent="0.2">
      <c r="A189" s="185">
        <v>36</v>
      </c>
      <c r="B189" s="204" t="s">
        <v>209</v>
      </c>
      <c r="C189" s="171">
        <f t="shared" ref="C189:G189" si="74">C190</f>
        <v>5328232.84</v>
      </c>
      <c r="D189" s="171">
        <f t="shared" si="74"/>
        <v>12200000</v>
      </c>
      <c r="E189" s="210">
        <f t="shared" si="74"/>
        <v>21000000</v>
      </c>
      <c r="F189" s="210">
        <f t="shared" si="74"/>
        <v>9000000</v>
      </c>
      <c r="G189" s="171">
        <f t="shared" si="74"/>
        <v>11000000</v>
      </c>
    </row>
    <row r="190" spans="1:7" ht="12.75" customHeight="1" x14ac:dyDescent="0.25">
      <c r="A190" s="189">
        <v>363</v>
      </c>
      <c r="B190" s="191" t="s">
        <v>131</v>
      </c>
      <c r="C190" s="126">
        <f t="shared" ref="C190:D190" si="75">C191+C192</f>
        <v>5328232.84</v>
      </c>
      <c r="D190" s="126">
        <f t="shared" si="75"/>
        <v>12200000</v>
      </c>
      <c r="E190" s="211">
        <f t="shared" ref="E190:G190" si="76">E191+E192</f>
        <v>21000000</v>
      </c>
      <c r="F190" s="212">
        <f t="shared" si="76"/>
        <v>9000000</v>
      </c>
      <c r="G190" s="62">
        <f t="shared" si="76"/>
        <v>11000000</v>
      </c>
    </row>
    <row r="191" spans="1:7" ht="12.75" hidden="1" customHeight="1" x14ac:dyDescent="0.25">
      <c r="A191" s="189">
        <v>3631</v>
      </c>
      <c r="B191" s="190" t="s">
        <v>172</v>
      </c>
      <c r="C191" s="209">
        <v>340506.77</v>
      </c>
      <c r="D191" s="209">
        <v>0</v>
      </c>
      <c r="E191" s="80">
        <v>3000000</v>
      </c>
      <c r="F191" s="80">
        <v>1000000</v>
      </c>
      <c r="G191" s="209">
        <v>1000000</v>
      </c>
    </row>
    <row r="192" spans="1:7" ht="12.75" hidden="1" customHeight="1" x14ac:dyDescent="0.25">
      <c r="A192" s="189">
        <v>3632</v>
      </c>
      <c r="B192" s="56" t="s">
        <v>132</v>
      </c>
      <c r="C192" s="126">
        <v>4987726.07</v>
      </c>
      <c r="D192" s="126">
        <v>12200000</v>
      </c>
      <c r="E192" s="211">
        <v>18000000</v>
      </c>
      <c r="F192" s="211">
        <v>8000000</v>
      </c>
      <c r="G192" s="126">
        <v>10000000</v>
      </c>
    </row>
    <row r="193" spans="1:7" ht="12.75" hidden="1" customHeight="1" x14ac:dyDescent="0.2">
      <c r="A193" s="202">
        <v>5</v>
      </c>
      <c r="B193" s="203" t="s">
        <v>30</v>
      </c>
      <c r="C193" s="171">
        <f t="shared" ref="C193:G195" si="77">C194</f>
        <v>0</v>
      </c>
      <c r="D193" s="171">
        <f t="shared" si="77"/>
        <v>3000000</v>
      </c>
      <c r="E193" s="210">
        <f t="shared" si="77"/>
        <v>0</v>
      </c>
      <c r="F193" s="210">
        <f t="shared" si="77"/>
        <v>7000000</v>
      </c>
      <c r="G193" s="171">
        <f t="shared" si="77"/>
        <v>4000000</v>
      </c>
    </row>
    <row r="194" spans="1:7" ht="12.75" customHeight="1" x14ac:dyDescent="0.2">
      <c r="A194" s="202">
        <v>51</v>
      </c>
      <c r="B194" s="204" t="s">
        <v>31</v>
      </c>
      <c r="C194" s="171">
        <f t="shared" si="77"/>
        <v>0</v>
      </c>
      <c r="D194" s="171">
        <f t="shared" si="77"/>
        <v>3000000</v>
      </c>
      <c r="E194" s="210">
        <f t="shared" si="77"/>
        <v>0</v>
      </c>
      <c r="F194" s="210">
        <f t="shared" si="77"/>
        <v>7000000</v>
      </c>
      <c r="G194" s="171">
        <f t="shared" si="77"/>
        <v>4000000</v>
      </c>
    </row>
    <row r="195" spans="1:7" ht="12.75" customHeight="1" x14ac:dyDescent="0.25">
      <c r="A195" s="145">
        <v>516</v>
      </c>
      <c r="B195" s="190" t="s">
        <v>135</v>
      </c>
      <c r="C195" s="126">
        <f t="shared" si="77"/>
        <v>0</v>
      </c>
      <c r="D195" s="126">
        <f t="shared" si="77"/>
        <v>3000000</v>
      </c>
      <c r="E195" s="211">
        <f t="shared" si="77"/>
        <v>0</v>
      </c>
      <c r="F195" s="212">
        <f t="shared" si="77"/>
        <v>7000000</v>
      </c>
      <c r="G195" s="62">
        <f t="shared" si="77"/>
        <v>4000000</v>
      </c>
    </row>
    <row r="196" spans="1:7" ht="12.75" hidden="1" customHeight="1" x14ac:dyDescent="0.25">
      <c r="A196" s="189">
        <v>5163</v>
      </c>
      <c r="B196" s="190" t="s">
        <v>136</v>
      </c>
      <c r="C196" s="126">
        <v>0</v>
      </c>
      <c r="D196" s="126">
        <v>3000000</v>
      </c>
      <c r="E196" s="211">
        <v>0</v>
      </c>
      <c r="F196" s="211">
        <v>7000000</v>
      </c>
      <c r="G196" s="126">
        <v>4000000</v>
      </c>
    </row>
    <row r="197" spans="1:7" s="199" customFormat="1" ht="12.75" customHeight="1" x14ac:dyDescent="0.2">
      <c r="B197" s="215"/>
      <c r="C197" s="216"/>
      <c r="D197" s="216"/>
      <c r="E197" s="217"/>
      <c r="F197" s="217"/>
      <c r="G197" s="216"/>
    </row>
    <row r="198" spans="1:7" s="199" customFormat="1" ht="28.5" x14ac:dyDescent="0.2">
      <c r="A198" s="73" t="s">
        <v>96</v>
      </c>
      <c r="B198" s="22" t="s">
        <v>113</v>
      </c>
      <c r="C198" s="171">
        <f t="shared" ref="C198:E198" si="78">C199</f>
        <v>31498526.280000001</v>
      </c>
      <c r="D198" s="171">
        <f t="shared" si="78"/>
        <v>25250000</v>
      </c>
      <c r="E198" s="171">
        <f t="shared" si="78"/>
        <v>15950000</v>
      </c>
      <c r="F198" s="171">
        <f>F199</f>
        <v>15000000</v>
      </c>
      <c r="G198" s="171">
        <f>G199</f>
        <v>18000000</v>
      </c>
    </row>
    <row r="199" spans="1:7" ht="12.75" hidden="1" customHeight="1" x14ac:dyDescent="0.2">
      <c r="A199" s="185">
        <v>3</v>
      </c>
      <c r="B199" s="186" t="s">
        <v>40</v>
      </c>
      <c r="C199" s="171">
        <f>C200+C206</f>
        <v>31498526.280000001</v>
      </c>
      <c r="D199" s="171">
        <f t="shared" ref="D199:E199" si="79">D200+D206</f>
        <v>25250000</v>
      </c>
      <c r="E199" s="171">
        <f t="shared" si="79"/>
        <v>15950000</v>
      </c>
      <c r="F199" s="171">
        <f>F200+F206</f>
        <v>15000000</v>
      </c>
      <c r="G199" s="171">
        <f>G200+G206</f>
        <v>18000000</v>
      </c>
    </row>
    <row r="200" spans="1:7" ht="12.75" customHeight="1" x14ac:dyDescent="0.2">
      <c r="A200" s="185">
        <v>32</v>
      </c>
      <c r="B200" s="192" t="s">
        <v>4</v>
      </c>
      <c r="C200" s="171">
        <f t="shared" ref="C200:D200" si="80">C201+C204</f>
        <v>31353177.609999999</v>
      </c>
      <c r="D200" s="171">
        <f t="shared" si="80"/>
        <v>25250000</v>
      </c>
      <c r="E200" s="171">
        <f t="shared" ref="E200:G200" si="81">E201+E204</f>
        <v>15950000</v>
      </c>
      <c r="F200" s="171">
        <f t="shared" si="81"/>
        <v>15000000</v>
      </c>
      <c r="G200" s="171">
        <f t="shared" si="81"/>
        <v>18000000</v>
      </c>
    </row>
    <row r="201" spans="1:7" ht="12.75" customHeight="1" x14ac:dyDescent="0.25">
      <c r="A201" s="145">
        <v>323</v>
      </c>
      <c r="B201" s="196" t="s">
        <v>12</v>
      </c>
      <c r="C201" s="126">
        <f t="shared" ref="C201:D201" si="82">C202+C203</f>
        <v>238906.25</v>
      </c>
      <c r="D201" s="126">
        <f t="shared" si="82"/>
        <v>250000</v>
      </c>
      <c r="E201" s="126">
        <f t="shared" ref="E201:G201" si="83">E202+E203</f>
        <v>925000</v>
      </c>
      <c r="F201" s="62">
        <f t="shared" si="83"/>
        <v>1000000</v>
      </c>
      <c r="G201" s="62">
        <f t="shared" si="83"/>
        <v>4000000</v>
      </c>
    </row>
    <row r="202" spans="1:7" ht="12.75" hidden="1" customHeight="1" x14ac:dyDescent="0.25">
      <c r="A202" s="189">
        <v>3237</v>
      </c>
      <c r="B202" s="56" t="s">
        <v>14</v>
      </c>
      <c r="C202" s="126">
        <v>0</v>
      </c>
      <c r="D202" s="126">
        <v>0</v>
      </c>
      <c r="E202" s="126">
        <v>700000</v>
      </c>
      <c r="F202" s="62">
        <v>1000000</v>
      </c>
      <c r="G202" s="62">
        <v>4000000</v>
      </c>
    </row>
    <row r="203" spans="1:7" ht="12.75" hidden="1" customHeight="1" x14ac:dyDescent="0.25">
      <c r="A203" s="189">
        <v>3239</v>
      </c>
      <c r="B203" s="56" t="s">
        <v>56</v>
      </c>
      <c r="C203" s="126">
        <v>238906.25</v>
      </c>
      <c r="D203" s="126">
        <v>250000</v>
      </c>
      <c r="E203" s="126">
        <v>225000</v>
      </c>
      <c r="F203" s="62">
        <v>0</v>
      </c>
      <c r="G203" s="62">
        <v>0</v>
      </c>
    </row>
    <row r="204" spans="1:7" ht="12.75" customHeight="1" x14ac:dyDescent="0.25">
      <c r="A204" s="145">
        <v>329</v>
      </c>
      <c r="B204" s="190" t="s">
        <v>57</v>
      </c>
      <c r="C204" s="126">
        <f t="shared" ref="C204:G204" si="84">C205</f>
        <v>31114271.359999999</v>
      </c>
      <c r="D204" s="126">
        <f t="shared" si="84"/>
        <v>25000000</v>
      </c>
      <c r="E204" s="126">
        <f t="shared" si="84"/>
        <v>15025000</v>
      </c>
      <c r="F204" s="62">
        <f t="shared" si="84"/>
        <v>14000000</v>
      </c>
      <c r="G204" s="62">
        <f t="shared" si="84"/>
        <v>14000000</v>
      </c>
    </row>
    <row r="205" spans="1:7" ht="12.75" hidden="1" customHeight="1" x14ac:dyDescent="0.25">
      <c r="A205" s="189">
        <v>3299</v>
      </c>
      <c r="B205" s="190" t="s">
        <v>57</v>
      </c>
      <c r="C205" s="197">
        <v>31114271.359999999</v>
      </c>
      <c r="D205" s="197">
        <v>25000000</v>
      </c>
      <c r="E205" s="197">
        <v>15025000</v>
      </c>
      <c r="F205" s="197">
        <v>14000000</v>
      </c>
      <c r="G205" s="197">
        <v>14000000</v>
      </c>
    </row>
    <row r="206" spans="1:7" ht="12.75" customHeight="1" x14ac:dyDescent="0.2">
      <c r="A206" s="185">
        <v>35</v>
      </c>
      <c r="B206" s="192" t="s">
        <v>17</v>
      </c>
      <c r="C206" s="171">
        <f t="shared" ref="C206:G206" si="85">C207</f>
        <v>145348.67000000001</v>
      </c>
      <c r="D206" s="171">
        <f t="shared" si="85"/>
        <v>0</v>
      </c>
      <c r="E206" s="171">
        <f t="shared" si="85"/>
        <v>0</v>
      </c>
      <c r="F206" s="171">
        <f t="shared" si="85"/>
        <v>0</v>
      </c>
      <c r="G206" s="171">
        <f t="shared" si="85"/>
        <v>0</v>
      </c>
    </row>
    <row r="207" spans="1:7" ht="12.75" customHeight="1" x14ac:dyDescent="0.25">
      <c r="A207" s="145">
        <v>351</v>
      </c>
      <c r="B207" s="196" t="s">
        <v>0</v>
      </c>
      <c r="C207" s="126">
        <f>C208</f>
        <v>145348.67000000001</v>
      </c>
      <c r="D207" s="126">
        <f>D208</f>
        <v>0</v>
      </c>
      <c r="E207" s="126">
        <f>E208</f>
        <v>0</v>
      </c>
      <c r="F207" s="62">
        <f>F208</f>
        <v>0</v>
      </c>
      <c r="G207" s="62">
        <f>G208</f>
        <v>0</v>
      </c>
    </row>
    <row r="208" spans="1:7" ht="12.75" hidden="1" customHeight="1" x14ac:dyDescent="0.25">
      <c r="A208" s="189">
        <v>3512</v>
      </c>
      <c r="B208" s="218" t="s">
        <v>0</v>
      </c>
      <c r="C208" s="126">
        <v>145348.67000000001</v>
      </c>
      <c r="D208" s="126">
        <v>0</v>
      </c>
      <c r="E208" s="126">
        <v>0</v>
      </c>
      <c r="F208" s="126">
        <v>0</v>
      </c>
      <c r="G208" s="126">
        <v>0</v>
      </c>
    </row>
    <row r="209" spans="1:7" ht="12.75" customHeight="1" x14ac:dyDescent="0.2">
      <c r="A209" s="179"/>
      <c r="B209" s="219"/>
      <c r="E209" s="207"/>
      <c r="F209" s="207"/>
      <c r="G209" s="207"/>
    </row>
    <row r="210" spans="1:7" ht="28.5" x14ac:dyDescent="0.2">
      <c r="A210" s="73" t="s">
        <v>97</v>
      </c>
      <c r="B210" s="22" t="s">
        <v>114</v>
      </c>
      <c r="C210" s="171">
        <f t="shared" ref="C210:D210" si="86">C211</f>
        <v>21738324.84</v>
      </c>
      <c r="D210" s="171">
        <f t="shared" si="86"/>
        <v>83500000</v>
      </c>
      <c r="E210" s="171">
        <f t="shared" ref="E210:G210" si="87">E211</f>
        <v>5850000</v>
      </c>
      <c r="F210" s="171">
        <f t="shared" si="87"/>
        <v>23000000</v>
      </c>
      <c r="G210" s="171">
        <f t="shared" si="87"/>
        <v>15260000</v>
      </c>
    </row>
    <row r="211" spans="1:7" ht="12.75" hidden="1" customHeight="1" x14ac:dyDescent="0.2">
      <c r="A211" s="185">
        <v>3</v>
      </c>
      <c r="B211" s="186" t="s">
        <v>40</v>
      </c>
      <c r="C211" s="171">
        <f t="shared" ref="C211:D211" si="88">C212+C217+C220</f>
        <v>21738324.84</v>
      </c>
      <c r="D211" s="171">
        <f t="shared" si="88"/>
        <v>83500000</v>
      </c>
      <c r="E211" s="171">
        <f t="shared" ref="E211:G211" si="89">E212+E217+E220</f>
        <v>5850000</v>
      </c>
      <c r="F211" s="171">
        <f t="shared" si="89"/>
        <v>23000000</v>
      </c>
      <c r="G211" s="171">
        <f t="shared" si="89"/>
        <v>15260000</v>
      </c>
    </row>
    <row r="212" spans="1:7" ht="12.75" customHeight="1" x14ac:dyDescent="0.2">
      <c r="A212" s="185">
        <v>32</v>
      </c>
      <c r="B212" s="192" t="s">
        <v>4</v>
      </c>
      <c r="C212" s="171">
        <f t="shared" ref="C212:D212" si="90">C213+C215</f>
        <v>15034556.029999999</v>
      </c>
      <c r="D212" s="171">
        <f t="shared" si="90"/>
        <v>5900000</v>
      </c>
      <c r="E212" s="171">
        <f t="shared" ref="E212:G212" si="91">E213+E215</f>
        <v>2550000</v>
      </c>
      <c r="F212" s="171">
        <f t="shared" si="91"/>
        <v>7500000</v>
      </c>
      <c r="G212" s="171">
        <f t="shared" si="91"/>
        <v>4600000</v>
      </c>
    </row>
    <row r="213" spans="1:7" ht="12.75" customHeight="1" x14ac:dyDescent="0.25">
      <c r="A213" s="145">
        <v>323</v>
      </c>
      <c r="B213" s="196" t="s">
        <v>12</v>
      </c>
      <c r="C213" s="126">
        <f t="shared" ref="C213:G213" si="92">C214</f>
        <v>1394115</v>
      </c>
      <c r="D213" s="126">
        <f t="shared" si="92"/>
        <v>2100000</v>
      </c>
      <c r="E213" s="126">
        <f t="shared" si="92"/>
        <v>1500000</v>
      </c>
      <c r="F213" s="62">
        <f t="shared" si="92"/>
        <v>5000000</v>
      </c>
      <c r="G213" s="62">
        <f t="shared" si="92"/>
        <v>2100000</v>
      </c>
    </row>
    <row r="214" spans="1:7" ht="12.75" hidden="1" customHeight="1" x14ac:dyDescent="0.25">
      <c r="A214" s="189">
        <v>3237</v>
      </c>
      <c r="B214" s="56" t="s">
        <v>14</v>
      </c>
      <c r="C214" s="126">
        <v>1394115</v>
      </c>
      <c r="D214" s="126">
        <v>2100000</v>
      </c>
      <c r="E214" s="126">
        <v>1500000</v>
      </c>
      <c r="F214" s="62">
        <v>5000000</v>
      </c>
      <c r="G214" s="62">
        <v>2100000</v>
      </c>
    </row>
    <row r="215" spans="1:7" ht="12.75" customHeight="1" x14ac:dyDescent="0.25">
      <c r="A215" s="189">
        <v>329</v>
      </c>
      <c r="B215" s="190" t="s">
        <v>57</v>
      </c>
      <c r="C215" s="126">
        <f t="shared" ref="C215:G215" si="93">C216</f>
        <v>13640441.029999999</v>
      </c>
      <c r="D215" s="126">
        <f t="shared" si="93"/>
        <v>3800000</v>
      </c>
      <c r="E215" s="126">
        <f t="shared" si="93"/>
        <v>1050000</v>
      </c>
      <c r="F215" s="62">
        <f t="shared" si="93"/>
        <v>2500000</v>
      </c>
      <c r="G215" s="62">
        <f t="shared" si="93"/>
        <v>2500000</v>
      </c>
    </row>
    <row r="216" spans="1:7" ht="12.75" hidden="1" customHeight="1" x14ac:dyDescent="0.25">
      <c r="A216" s="189">
        <v>3299</v>
      </c>
      <c r="B216" s="190" t="s">
        <v>57</v>
      </c>
      <c r="C216" s="126">
        <v>13640441.029999999</v>
      </c>
      <c r="D216" s="126">
        <v>3800000</v>
      </c>
      <c r="E216" s="126">
        <v>1050000</v>
      </c>
      <c r="F216" s="126">
        <v>2500000</v>
      </c>
      <c r="G216" s="126">
        <v>2500000</v>
      </c>
    </row>
    <row r="217" spans="1:7" ht="12.75" customHeight="1" x14ac:dyDescent="0.2">
      <c r="A217" s="202">
        <v>35</v>
      </c>
      <c r="B217" s="192" t="s">
        <v>17</v>
      </c>
      <c r="C217" s="171">
        <f t="shared" ref="C217:G218" si="94">C218</f>
        <v>148351.43</v>
      </c>
      <c r="D217" s="171">
        <f t="shared" si="94"/>
        <v>100000</v>
      </c>
      <c r="E217" s="171">
        <f t="shared" si="94"/>
        <v>500000</v>
      </c>
      <c r="F217" s="171">
        <f t="shared" si="94"/>
        <v>500000</v>
      </c>
      <c r="G217" s="171">
        <f t="shared" si="94"/>
        <v>500000</v>
      </c>
    </row>
    <row r="218" spans="1:7" ht="30" x14ac:dyDescent="0.25">
      <c r="A218" s="145">
        <v>352</v>
      </c>
      <c r="B218" s="196" t="s">
        <v>143</v>
      </c>
      <c r="C218" s="126">
        <f t="shared" si="94"/>
        <v>148351.43</v>
      </c>
      <c r="D218" s="126">
        <f t="shared" si="94"/>
        <v>100000</v>
      </c>
      <c r="E218" s="126">
        <f t="shared" si="94"/>
        <v>500000</v>
      </c>
      <c r="F218" s="62">
        <f t="shared" si="94"/>
        <v>500000</v>
      </c>
      <c r="G218" s="62">
        <f t="shared" si="94"/>
        <v>500000</v>
      </c>
    </row>
    <row r="219" spans="1:7" ht="12.75" hidden="1" customHeight="1" x14ac:dyDescent="0.25">
      <c r="A219" s="189">
        <v>3522</v>
      </c>
      <c r="B219" s="218" t="s">
        <v>2</v>
      </c>
      <c r="C219" s="126">
        <v>148351.43</v>
      </c>
      <c r="D219" s="126">
        <v>100000</v>
      </c>
      <c r="E219" s="126">
        <v>500000</v>
      </c>
      <c r="F219" s="126">
        <v>500000</v>
      </c>
      <c r="G219" s="126">
        <v>500000</v>
      </c>
    </row>
    <row r="220" spans="1:7" ht="12.75" customHeight="1" x14ac:dyDescent="0.2">
      <c r="A220" s="202">
        <v>36</v>
      </c>
      <c r="B220" s="204" t="s">
        <v>209</v>
      </c>
      <c r="C220" s="171">
        <f t="shared" ref="C220:G220" si="95">C221</f>
        <v>6555417.3799999999</v>
      </c>
      <c r="D220" s="171">
        <f t="shared" si="95"/>
        <v>77500000</v>
      </c>
      <c r="E220" s="171">
        <f t="shared" si="95"/>
        <v>2800000</v>
      </c>
      <c r="F220" s="171">
        <f t="shared" si="95"/>
        <v>15000000</v>
      </c>
      <c r="G220" s="171">
        <f t="shared" si="95"/>
        <v>10160000</v>
      </c>
    </row>
    <row r="221" spans="1:7" ht="12.75" customHeight="1" x14ac:dyDescent="0.25">
      <c r="A221" s="145">
        <v>363</v>
      </c>
      <c r="B221" s="191" t="s">
        <v>131</v>
      </c>
      <c r="C221" s="126">
        <f t="shared" ref="C221:D221" si="96">C223+C222</f>
        <v>6555417.3799999999</v>
      </c>
      <c r="D221" s="126">
        <f t="shared" si="96"/>
        <v>77500000</v>
      </c>
      <c r="E221" s="126">
        <f t="shared" ref="E221:G221" si="97">E223+E222</f>
        <v>2800000</v>
      </c>
      <c r="F221" s="62">
        <f t="shared" si="97"/>
        <v>15000000</v>
      </c>
      <c r="G221" s="62">
        <f t="shared" si="97"/>
        <v>10160000</v>
      </c>
    </row>
    <row r="222" spans="1:7" ht="12.75" hidden="1" customHeight="1" x14ac:dyDescent="0.25">
      <c r="A222" s="189">
        <v>3631</v>
      </c>
      <c r="B222" s="190" t="s">
        <v>172</v>
      </c>
      <c r="C222" s="209">
        <v>0</v>
      </c>
      <c r="D222" s="209">
        <v>65000000</v>
      </c>
      <c r="E222" s="209">
        <v>2000000</v>
      </c>
      <c r="F222" s="209">
        <v>8000000</v>
      </c>
      <c r="G222" s="209">
        <v>160000</v>
      </c>
    </row>
    <row r="223" spans="1:7" ht="12.75" hidden="1" customHeight="1" x14ac:dyDescent="0.25">
      <c r="A223" s="189">
        <v>3632</v>
      </c>
      <c r="B223" s="190" t="s">
        <v>132</v>
      </c>
      <c r="C223" s="209">
        <v>6555417.3799999999</v>
      </c>
      <c r="D223" s="209">
        <v>12500000</v>
      </c>
      <c r="E223" s="209">
        <v>800000</v>
      </c>
      <c r="F223" s="209">
        <v>7000000</v>
      </c>
      <c r="G223" s="209">
        <v>10000000</v>
      </c>
    </row>
    <row r="224" spans="1:7" ht="12.75" customHeight="1" x14ac:dyDescent="0.2">
      <c r="A224" s="179"/>
      <c r="B224" s="219"/>
      <c r="E224" s="207"/>
      <c r="F224" s="207"/>
      <c r="G224" s="207"/>
    </row>
    <row r="225" spans="1:7" ht="42.75" x14ac:dyDescent="0.2">
      <c r="A225" s="73" t="s">
        <v>98</v>
      </c>
      <c r="B225" s="22" t="s">
        <v>299</v>
      </c>
      <c r="C225" s="171">
        <f>C226+C230</f>
        <v>0</v>
      </c>
      <c r="D225" s="171">
        <f>D226+D230</f>
        <v>0</v>
      </c>
      <c r="E225" s="171">
        <f>E226+E230</f>
        <v>600000</v>
      </c>
      <c r="F225" s="171">
        <f>F226+F230</f>
        <v>3000000</v>
      </c>
      <c r="G225" s="171">
        <f>G226+G230</f>
        <v>5200000</v>
      </c>
    </row>
    <row r="226" spans="1:7" ht="12.75" hidden="1" customHeight="1" x14ac:dyDescent="0.2">
      <c r="A226" s="185">
        <v>3</v>
      </c>
      <c r="B226" s="186" t="s">
        <v>40</v>
      </c>
      <c r="C226" s="171">
        <f>C227</f>
        <v>0</v>
      </c>
      <c r="D226" s="171">
        <f>D227</f>
        <v>0</v>
      </c>
      <c r="E226" s="171">
        <f>E227</f>
        <v>0</v>
      </c>
      <c r="F226" s="171">
        <f>F227</f>
        <v>1500000</v>
      </c>
      <c r="G226" s="171">
        <f>G227</f>
        <v>2200000</v>
      </c>
    </row>
    <row r="227" spans="1:7" ht="12.75" customHeight="1" x14ac:dyDescent="0.2">
      <c r="A227" s="202">
        <v>35</v>
      </c>
      <c r="B227" s="192" t="s">
        <v>17</v>
      </c>
      <c r="C227" s="171">
        <f t="shared" ref="C227:G228" si="98">C228</f>
        <v>0</v>
      </c>
      <c r="D227" s="171">
        <f t="shared" si="98"/>
        <v>0</v>
      </c>
      <c r="E227" s="171">
        <f t="shared" si="98"/>
        <v>0</v>
      </c>
      <c r="F227" s="171">
        <f t="shared" si="98"/>
        <v>1500000</v>
      </c>
      <c r="G227" s="171">
        <f t="shared" si="98"/>
        <v>2200000</v>
      </c>
    </row>
    <row r="228" spans="1:7" ht="12.75" hidden="1" customHeight="1" x14ac:dyDescent="0.25">
      <c r="A228" s="145">
        <v>352</v>
      </c>
      <c r="B228" s="196" t="s">
        <v>143</v>
      </c>
      <c r="C228" s="126">
        <f t="shared" si="98"/>
        <v>0</v>
      </c>
      <c r="D228" s="126">
        <f t="shared" si="98"/>
        <v>0</v>
      </c>
      <c r="E228" s="126">
        <f t="shared" si="98"/>
        <v>0</v>
      </c>
      <c r="F228" s="62">
        <f t="shared" si="98"/>
        <v>1500000</v>
      </c>
      <c r="G228" s="62">
        <f t="shared" si="98"/>
        <v>2200000</v>
      </c>
    </row>
    <row r="229" spans="1:7" ht="12.75" hidden="1" customHeight="1" x14ac:dyDescent="0.25">
      <c r="A229" s="189">
        <v>3522</v>
      </c>
      <c r="B229" s="218" t="s">
        <v>2</v>
      </c>
      <c r="C229" s="126">
        <v>0</v>
      </c>
      <c r="D229" s="126">
        <v>0</v>
      </c>
      <c r="E229" s="126">
        <v>0</v>
      </c>
      <c r="F229" s="126">
        <v>1500000</v>
      </c>
      <c r="G229" s="126">
        <v>2200000</v>
      </c>
    </row>
    <row r="230" spans="1:7" ht="12.75" hidden="1" customHeight="1" x14ac:dyDescent="0.2">
      <c r="A230" s="202">
        <v>5</v>
      </c>
      <c r="B230" s="203" t="s">
        <v>30</v>
      </c>
      <c r="C230" s="171">
        <f t="shared" ref="C230:G232" si="99">C231</f>
        <v>0</v>
      </c>
      <c r="D230" s="171">
        <f t="shared" si="99"/>
        <v>0</v>
      </c>
      <c r="E230" s="171">
        <f>E231</f>
        <v>600000</v>
      </c>
      <c r="F230" s="171">
        <f t="shared" si="99"/>
        <v>1500000</v>
      </c>
      <c r="G230" s="171">
        <f t="shared" si="99"/>
        <v>3000000</v>
      </c>
    </row>
    <row r="231" spans="1:7" ht="12.75" customHeight="1" x14ac:dyDescent="0.2">
      <c r="A231" s="202">
        <v>51</v>
      </c>
      <c r="B231" s="204" t="s">
        <v>31</v>
      </c>
      <c r="C231" s="171">
        <f t="shared" si="99"/>
        <v>0</v>
      </c>
      <c r="D231" s="171">
        <f t="shared" si="99"/>
        <v>0</v>
      </c>
      <c r="E231" s="171">
        <f>E232</f>
        <v>600000</v>
      </c>
      <c r="F231" s="171">
        <f t="shared" si="99"/>
        <v>1500000</v>
      </c>
      <c r="G231" s="171">
        <f t="shared" si="99"/>
        <v>3000000</v>
      </c>
    </row>
    <row r="232" spans="1:7" ht="12.75" customHeight="1" x14ac:dyDescent="0.25">
      <c r="A232" s="145">
        <v>516</v>
      </c>
      <c r="B232" s="190" t="s">
        <v>135</v>
      </c>
      <c r="C232" s="126">
        <f t="shared" si="99"/>
        <v>0</v>
      </c>
      <c r="D232" s="126">
        <f t="shared" si="99"/>
        <v>0</v>
      </c>
      <c r="E232" s="126">
        <f>E233</f>
        <v>600000</v>
      </c>
      <c r="F232" s="62">
        <f t="shared" si="99"/>
        <v>1500000</v>
      </c>
      <c r="G232" s="62">
        <f t="shared" si="99"/>
        <v>3000000</v>
      </c>
    </row>
    <row r="233" spans="1:7" ht="12.75" hidden="1" customHeight="1" x14ac:dyDescent="0.25">
      <c r="A233" s="189">
        <v>5163</v>
      </c>
      <c r="B233" s="190" t="s">
        <v>136</v>
      </c>
      <c r="C233" s="126">
        <v>0</v>
      </c>
      <c r="D233" s="126">
        <v>0</v>
      </c>
      <c r="E233" s="126">
        <v>600000</v>
      </c>
      <c r="F233" s="126">
        <v>1500000</v>
      </c>
      <c r="G233" s="126">
        <v>3000000</v>
      </c>
    </row>
    <row r="234" spans="1:7" ht="12.75" customHeight="1" x14ac:dyDescent="0.25">
      <c r="A234" s="189"/>
      <c r="B234" s="190"/>
      <c r="C234" s="126"/>
      <c r="D234" s="126"/>
      <c r="E234" s="126"/>
      <c r="F234" s="126"/>
      <c r="G234" s="126"/>
    </row>
    <row r="235" spans="1:7" ht="28.5" x14ac:dyDescent="0.2">
      <c r="A235" s="73" t="s">
        <v>100</v>
      </c>
      <c r="B235" s="22" t="s">
        <v>115</v>
      </c>
      <c r="C235" s="171">
        <f t="shared" ref="C235:G235" si="100">C236</f>
        <v>8468893.0300000012</v>
      </c>
      <c r="D235" s="171">
        <f t="shared" si="100"/>
        <v>28600000</v>
      </c>
      <c r="E235" s="171">
        <f t="shared" si="100"/>
        <v>21700000</v>
      </c>
      <c r="F235" s="171">
        <f t="shared" si="100"/>
        <v>18500000</v>
      </c>
      <c r="G235" s="171">
        <f t="shared" si="100"/>
        <v>27500000</v>
      </c>
    </row>
    <row r="236" spans="1:7" ht="14.25" x14ac:dyDescent="0.2">
      <c r="A236" s="185">
        <v>3</v>
      </c>
      <c r="B236" s="186" t="s">
        <v>40</v>
      </c>
      <c r="C236" s="171">
        <f t="shared" ref="C236:D236" si="101">C237+C241</f>
        <v>8468893.0300000012</v>
      </c>
      <c r="D236" s="171">
        <f t="shared" si="101"/>
        <v>28600000</v>
      </c>
      <c r="E236" s="171">
        <f t="shared" ref="E236:G236" si="102">E237+E241</f>
        <v>21700000</v>
      </c>
      <c r="F236" s="171">
        <f t="shared" si="102"/>
        <v>18500000</v>
      </c>
      <c r="G236" s="171">
        <f t="shared" si="102"/>
        <v>27500000</v>
      </c>
    </row>
    <row r="237" spans="1:7" ht="12.75" customHeight="1" x14ac:dyDescent="0.2">
      <c r="A237" s="185">
        <v>36</v>
      </c>
      <c r="B237" s="204" t="s">
        <v>209</v>
      </c>
      <c r="C237" s="171">
        <f t="shared" ref="C237:G237" si="103">C238</f>
        <v>8109701.5200000005</v>
      </c>
      <c r="D237" s="171">
        <f t="shared" si="103"/>
        <v>28000000</v>
      </c>
      <c r="E237" s="171">
        <f t="shared" si="103"/>
        <v>21000000</v>
      </c>
      <c r="F237" s="171">
        <f t="shared" si="103"/>
        <v>18000000</v>
      </c>
      <c r="G237" s="171">
        <f t="shared" si="103"/>
        <v>27000000</v>
      </c>
    </row>
    <row r="238" spans="1:7" ht="12.75" customHeight="1" x14ac:dyDescent="0.25">
      <c r="A238" s="189">
        <v>363</v>
      </c>
      <c r="B238" s="191" t="s">
        <v>131</v>
      </c>
      <c r="C238" s="126">
        <f t="shared" ref="C238:D238" si="104">C239+C240</f>
        <v>8109701.5200000005</v>
      </c>
      <c r="D238" s="126">
        <f t="shared" si="104"/>
        <v>28000000</v>
      </c>
      <c r="E238" s="126">
        <f t="shared" ref="E238:G238" si="105">E239+E240</f>
        <v>21000000</v>
      </c>
      <c r="F238" s="62">
        <f t="shared" si="105"/>
        <v>18000000</v>
      </c>
      <c r="G238" s="62">
        <f t="shared" si="105"/>
        <v>27000000</v>
      </c>
    </row>
    <row r="239" spans="1:7" ht="12.75" hidden="1" customHeight="1" x14ac:dyDescent="0.25">
      <c r="A239" s="189">
        <v>3631</v>
      </c>
      <c r="B239" s="191" t="s">
        <v>172</v>
      </c>
      <c r="C239" s="126">
        <v>2825721.79</v>
      </c>
      <c r="D239" s="126">
        <v>3000000</v>
      </c>
      <c r="E239" s="126">
        <v>5000000</v>
      </c>
      <c r="F239" s="126">
        <v>2000000</v>
      </c>
      <c r="G239" s="126">
        <v>2000000</v>
      </c>
    </row>
    <row r="240" spans="1:7" ht="12.75" hidden="1" customHeight="1" x14ac:dyDescent="0.25">
      <c r="A240" s="189">
        <v>3632</v>
      </c>
      <c r="B240" s="190" t="s">
        <v>132</v>
      </c>
      <c r="C240" s="209">
        <v>5283979.7300000004</v>
      </c>
      <c r="D240" s="209">
        <v>25000000</v>
      </c>
      <c r="E240" s="209">
        <v>16000000</v>
      </c>
      <c r="F240" s="209">
        <v>16000000</v>
      </c>
      <c r="G240" s="209">
        <v>25000000</v>
      </c>
    </row>
    <row r="241" spans="1:7" ht="12.75" customHeight="1" x14ac:dyDescent="0.2">
      <c r="A241" s="202">
        <v>38</v>
      </c>
      <c r="B241" s="201" t="s">
        <v>60</v>
      </c>
      <c r="C241" s="213">
        <f t="shared" ref="C241:G242" si="106">C242</f>
        <v>359191.51</v>
      </c>
      <c r="D241" s="213">
        <f t="shared" si="106"/>
        <v>600000</v>
      </c>
      <c r="E241" s="213">
        <f t="shared" si="106"/>
        <v>700000</v>
      </c>
      <c r="F241" s="213">
        <f t="shared" si="106"/>
        <v>500000</v>
      </c>
      <c r="G241" s="213">
        <f t="shared" si="106"/>
        <v>500000</v>
      </c>
    </row>
    <row r="242" spans="1:7" ht="12.75" customHeight="1" x14ac:dyDescent="0.25">
      <c r="A242" s="145">
        <v>381</v>
      </c>
      <c r="B242" s="194" t="s">
        <v>39</v>
      </c>
      <c r="C242" s="209">
        <f t="shared" si="106"/>
        <v>359191.51</v>
      </c>
      <c r="D242" s="209">
        <f t="shared" si="106"/>
        <v>600000</v>
      </c>
      <c r="E242" s="209">
        <f t="shared" si="106"/>
        <v>700000</v>
      </c>
      <c r="F242" s="214">
        <f t="shared" si="106"/>
        <v>500000</v>
      </c>
      <c r="G242" s="214">
        <f t="shared" si="106"/>
        <v>500000</v>
      </c>
    </row>
    <row r="243" spans="1:7" ht="12.75" hidden="1" customHeight="1" x14ac:dyDescent="0.25">
      <c r="A243" s="189">
        <v>3811</v>
      </c>
      <c r="B243" s="190" t="s">
        <v>20</v>
      </c>
      <c r="C243" s="126">
        <v>359191.51</v>
      </c>
      <c r="D243" s="126">
        <v>600000</v>
      </c>
      <c r="E243" s="126">
        <v>700000</v>
      </c>
      <c r="F243" s="126">
        <v>500000</v>
      </c>
      <c r="G243" s="126">
        <v>500000</v>
      </c>
    </row>
    <row r="244" spans="1:7" ht="12.75" customHeight="1" x14ac:dyDescent="0.25">
      <c r="A244" s="189"/>
      <c r="B244" s="190"/>
      <c r="E244" s="207"/>
      <c r="F244" s="207"/>
      <c r="G244" s="207"/>
    </row>
    <row r="245" spans="1:7" ht="28.5" x14ac:dyDescent="0.2">
      <c r="A245" s="185" t="s">
        <v>99</v>
      </c>
      <c r="B245" s="22" t="s">
        <v>116</v>
      </c>
      <c r="C245" s="171">
        <f t="shared" ref="C245:G245" si="107">C246</f>
        <v>1445578.07</v>
      </c>
      <c r="D245" s="171">
        <f t="shared" si="107"/>
        <v>2100000</v>
      </c>
      <c r="E245" s="171">
        <f t="shared" si="107"/>
        <v>1750000</v>
      </c>
      <c r="F245" s="171">
        <f t="shared" si="107"/>
        <v>1150000</v>
      </c>
      <c r="G245" s="171">
        <f t="shared" si="107"/>
        <v>0</v>
      </c>
    </row>
    <row r="246" spans="1:7" ht="12.75" hidden="1" customHeight="1" x14ac:dyDescent="0.2">
      <c r="A246" s="185">
        <v>3</v>
      </c>
      <c r="B246" s="186" t="s">
        <v>40</v>
      </c>
      <c r="C246" s="171">
        <f>C247+C251+C255</f>
        <v>1445578.07</v>
      </c>
      <c r="D246" s="171">
        <f>D247+D251+D255</f>
        <v>2100000</v>
      </c>
      <c r="E246" s="171">
        <f>E247+E251+E255</f>
        <v>1750000</v>
      </c>
      <c r="F246" s="171">
        <f>F247+F251+F255</f>
        <v>1150000</v>
      </c>
      <c r="G246" s="171">
        <f>G247+G251+G255</f>
        <v>0</v>
      </c>
    </row>
    <row r="247" spans="1:7" ht="12.75" customHeight="1" x14ac:dyDescent="0.2">
      <c r="A247" s="185">
        <v>35</v>
      </c>
      <c r="B247" s="192" t="s">
        <v>17</v>
      </c>
      <c r="C247" s="171">
        <f t="shared" ref="C247:G247" si="108">C248</f>
        <v>1021017.62</v>
      </c>
      <c r="D247" s="171">
        <f t="shared" si="108"/>
        <v>1000000</v>
      </c>
      <c r="E247" s="171">
        <f t="shared" si="108"/>
        <v>1200000</v>
      </c>
      <c r="F247" s="171">
        <f t="shared" si="108"/>
        <v>800000</v>
      </c>
      <c r="G247" s="171">
        <f t="shared" si="108"/>
        <v>0</v>
      </c>
    </row>
    <row r="248" spans="1:7" ht="30" x14ac:dyDescent="0.25">
      <c r="A248" s="127">
        <v>352</v>
      </c>
      <c r="B248" s="196" t="s">
        <v>143</v>
      </c>
      <c r="C248" s="126">
        <f>C249+C250</f>
        <v>1021017.62</v>
      </c>
      <c r="D248" s="126">
        <f t="shared" ref="D248:E248" si="109">D249+D250</f>
        <v>1000000</v>
      </c>
      <c r="E248" s="126">
        <f t="shared" si="109"/>
        <v>1200000</v>
      </c>
      <c r="F248" s="62">
        <f>F249+F250</f>
        <v>800000</v>
      </c>
      <c r="G248" s="62">
        <f>G249+G250</f>
        <v>0</v>
      </c>
    </row>
    <row r="249" spans="1:7" ht="12.75" hidden="1" customHeight="1" x14ac:dyDescent="0.25">
      <c r="A249" s="189">
        <v>3522</v>
      </c>
      <c r="B249" s="218" t="s">
        <v>2</v>
      </c>
      <c r="C249" s="126">
        <v>1006670.88</v>
      </c>
      <c r="D249" s="126">
        <v>1000000</v>
      </c>
      <c r="E249" s="126">
        <v>1200000</v>
      </c>
      <c r="F249" s="126">
        <v>800000</v>
      </c>
      <c r="G249" s="126">
        <v>0</v>
      </c>
    </row>
    <row r="250" spans="1:7" ht="12.75" hidden="1" customHeight="1" x14ac:dyDescent="0.25">
      <c r="A250" s="189">
        <v>3523</v>
      </c>
      <c r="B250" s="218" t="s">
        <v>229</v>
      </c>
      <c r="C250" s="126">
        <v>14346.74</v>
      </c>
      <c r="D250" s="126">
        <v>0</v>
      </c>
      <c r="E250" s="126">
        <v>0</v>
      </c>
      <c r="F250" s="126">
        <v>0</v>
      </c>
      <c r="G250" s="126">
        <v>0</v>
      </c>
    </row>
    <row r="251" spans="1:7" ht="12.75" customHeight="1" x14ac:dyDescent="0.2">
      <c r="A251" s="185">
        <v>36</v>
      </c>
      <c r="B251" s="204" t="s">
        <v>209</v>
      </c>
      <c r="C251" s="171">
        <f t="shared" ref="C251:G251" si="110">C252</f>
        <v>81690.649999999994</v>
      </c>
      <c r="D251" s="171">
        <f t="shared" si="110"/>
        <v>600000</v>
      </c>
      <c r="E251" s="171">
        <f t="shared" si="110"/>
        <v>50000</v>
      </c>
      <c r="F251" s="171">
        <f t="shared" si="110"/>
        <v>50000</v>
      </c>
      <c r="G251" s="171">
        <f t="shared" si="110"/>
        <v>0</v>
      </c>
    </row>
    <row r="252" spans="1:7" ht="12.75" customHeight="1" x14ac:dyDescent="0.25">
      <c r="A252" s="189">
        <v>363</v>
      </c>
      <c r="B252" s="191" t="s">
        <v>131</v>
      </c>
      <c r="C252" s="126">
        <f t="shared" ref="C252:D252" si="111">C253+C254</f>
        <v>81690.649999999994</v>
      </c>
      <c r="D252" s="126">
        <f t="shared" si="111"/>
        <v>600000</v>
      </c>
      <c r="E252" s="126">
        <f t="shared" ref="E252:G252" si="112">E253+E254</f>
        <v>50000</v>
      </c>
      <c r="F252" s="62">
        <f t="shared" si="112"/>
        <v>50000</v>
      </c>
      <c r="G252" s="62">
        <f t="shared" si="112"/>
        <v>0</v>
      </c>
    </row>
    <row r="253" spans="1:7" ht="12.75" hidden="1" customHeight="1" x14ac:dyDescent="0.25">
      <c r="A253" s="189">
        <v>3631</v>
      </c>
      <c r="B253" s="191" t="s">
        <v>172</v>
      </c>
      <c r="C253" s="126">
        <v>81690.649999999994</v>
      </c>
      <c r="D253" s="126">
        <v>0</v>
      </c>
      <c r="E253" s="126">
        <v>50000</v>
      </c>
      <c r="F253" s="126">
        <v>50000</v>
      </c>
      <c r="G253" s="126">
        <v>0</v>
      </c>
    </row>
    <row r="254" spans="1:7" ht="12.75" hidden="1" customHeight="1" x14ac:dyDescent="0.25">
      <c r="A254" s="189">
        <v>3632</v>
      </c>
      <c r="B254" s="190" t="s">
        <v>132</v>
      </c>
      <c r="C254" s="209">
        <v>0</v>
      </c>
      <c r="D254" s="209">
        <v>600000</v>
      </c>
      <c r="E254" s="209">
        <v>0</v>
      </c>
      <c r="F254" s="209">
        <v>0</v>
      </c>
      <c r="G254" s="209">
        <v>0</v>
      </c>
    </row>
    <row r="255" spans="1:7" ht="12.75" customHeight="1" x14ac:dyDescent="0.2">
      <c r="A255" s="202">
        <v>38</v>
      </c>
      <c r="B255" s="201" t="s">
        <v>60</v>
      </c>
      <c r="C255" s="213">
        <f t="shared" ref="C255:G256" si="113">C256</f>
        <v>342869.8</v>
      </c>
      <c r="D255" s="213">
        <f t="shared" si="113"/>
        <v>500000</v>
      </c>
      <c r="E255" s="213">
        <f t="shared" si="113"/>
        <v>500000</v>
      </c>
      <c r="F255" s="213">
        <f t="shared" si="113"/>
        <v>300000</v>
      </c>
      <c r="G255" s="213">
        <f t="shared" si="113"/>
        <v>0</v>
      </c>
    </row>
    <row r="256" spans="1:7" ht="12.75" customHeight="1" x14ac:dyDescent="0.25">
      <c r="A256" s="145">
        <v>381</v>
      </c>
      <c r="B256" s="194" t="s">
        <v>39</v>
      </c>
      <c r="C256" s="209">
        <f t="shared" si="113"/>
        <v>342869.8</v>
      </c>
      <c r="D256" s="209">
        <f t="shared" si="113"/>
        <v>500000</v>
      </c>
      <c r="E256" s="209">
        <f t="shared" si="113"/>
        <v>500000</v>
      </c>
      <c r="F256" s="214">
        <f t="shared" si="113"/>
        <v>300000</v>
      </c>
      <c r="G256" s="214">
        <f t="shared" si="113"/>
        <v>0</v>
      </c>
    </row>
    <row r="257" spans="1:7" ht="12.75" hidden="1" customHeight="1" x14ac:dyDescent="0.25">
      <c r="A257" s="189">
        <v>3811</v>
      </c>
      <c r="B257" s="190" t="s">
        <v>20</v>
      </c>
      <c r="C257" s="209">
        <v>342869.8</v>
      </c>
      <c r="D257" s="209">
        <v>500000</v>
      </c>
      <c r="E257" s="209">
        <v>500000</v>
      </c>
      <c r="F257" s="209">
        <v>300000</v>
      </c>
      <c r="G257" s="209">
        <v>0</v>
      </c>
    </row>
    <row r="258" spans="1:7" ht="12.75" customHeight="1" x14ac:dyDescent="0.25">
      <c r="A258" s="189"/>
      <c r="B258" s="190"/>
      <c r="C258" s="126"/>
      <c r="D258" s="126"/>
      <c r="E258" s="126"/>
      <c r="F258" s="126"/>
      <c r="G258" s="126"/>
    </row>
    <row r="259" spans="1:7" ht="42.75" x14ac:dyDescent="0.2">
      <c r="A259" s="73" t="s">
        <v>101</v>
      </c>
      <c r="B259" s="22" t="s">
        <v>217</v>
      </c>
      <c r="C259" s="171">
        <f t="shared" ref="C259:G259" si="114">C260</f>
        <v>2204309.4000000004</v>
      </c>
      <c r="D259" s="171">
        <f t="shared" si="114"/>
        <v>5820000</v>
      </c>
      <c r="E259" s="171">
        <f t="shared" si="114"/>
        <v>6625000</v>
      </c>
      <c r="F259" s="171">
        <f t="shared" si="114"/>
        <v>8400000</v>
      </c>
      <c r="G259" s="171">
        <f t="shared" si="114"/>
        <v>9000000</v>
      </c>
    </row>
    <row r="260" spans="1:7" ht="12.75" hidden="1" customHeight="1" x14ac:dyDescent="0.2">
      <c r="A260" s="185">
        <v>3</v>
      </c>
      <c r="B260" s="186" t="s">
        <v>40</v>
      </c>
      <c r="C260" s="171">
        <f t="shared" ref="C260:D260" si="115">C261+C265+C270+C274</f>
        <v>2204309.4000000004</v>
      </c>
      <c r="D260" s="171">
        <f t="shared" si="115"/>
        <v>5820000</v>
      </c>
      <c r="E260" s="171">
        <f t="shared" ref="E260:G260" si="116">E261+E265+E270+E274</f>
        <v>6625000</v>
      </c>
      <c r="F260" s="171">
        <f t="shared" si="116"/>
        <v>8400000</v>
      </c>
      <c r="G260" s="171">
        <f t="shared" si="116"/>
        <v>9000000</v>
      </c>
    </row>
    <row r="261" spans="1:7" ht="12.75" customHeight="1" x14ac:dyDescent="0.2">
      <c r="A261" s="185">
        <v>32</v>
      </c>
      <c r="B261" s="192" t="s">
        <v>4</v>
      </c>
      <c r="C261" s="171">
        <f t="shared" ref="C261:G261" si="117">C262</f>
        <v>251700</v>
      </c>
      <c r="D261" s="171">
        <f t="shared" si="117"/>
        <v>3450000</v>
      </c>
      <c r="E261" s="171">
        <f t="shared" si="117"/>
        <v>1425000</v>
      </c>
      <c r="F261" s="171">
        <f t="shared" si="117"/>
        <v>3200000</v>
      </c>
      <c r="G261" s="171">
        <f t="shared" si="117"/>
        <v>3000000</v>
      </c>
    </row>
    <row r="262" spans="1:7" ht="12.75" customHeight="1" x14ac:dyDescent="0.25">
      <c r="A262" s="145">
        <v>323</v>
      </c>
      <c r="B262" s="196" t="s">
        <v>12</v>
      </c>
      <c r="C262" s="126">
        <f>C263+C264</f>
        <v>251700</v>
      </c>
      <c r="D262" s="126">
        <f>D263+D264</f>
        <v>3450000</v>
      </c>
      <c r="E262" s="126">
        <f t="shared" ref="E262:G262" si="118">E263+E264</f>
        <v>1425000</v>
      </c>
      <c r="F262" s="62">
        <f t="shared" si="118"/>
        <v>3200000</v>
      </c>
      <c r="G262" s="62">
        <f t="shared" si="118"/>
        <v>3000000</v>
      </c>
    </row>
    <row r="263" spans="1:7" ht="12.75" hidden="1" customHeight="1" x14ac:dyDescent="0.25">
      <c r="A263" s="189">
        <v>3233</v>
      </c>
      <c r="B263" s="56" t="s">
        <v>52</v>
      </c>
      <c r="C263" s="126">
        <v>251700</v>
      </c>
      <c r="D263" s="126">
        <v>3450000</v>
      </c>
      <c r="E263" s="126">
        <v>1200000</v>
      </c>
      <c r="F263" s="126">
        <v>3200000</v>
      </c>
      <c r="G263" s="126">
        <v>3000000</v>
      </c>
    </row>
    <row r="264" spans="1:7" ht="12.75" hidden="1" customHeight="1" x14ac:dyDescent="0.25">
      <c r="A264" s="189">
        <v>3237</v>
      </c>
      <c r="B264" s="56" t="s">
        <v>14</v>
      </c>
      <c r="C264" s="126">
        <v>0</v>
      </c>
      <c r="D264" s="126">
        <v>0</v>
      </c>
      <c r="E264" s="126">
        <v>225000</v>
      </c>
      <c r="F264" s="126">
        <v>0</v>
      </c>
      <c r="G264" s="126">
        <v>0</v>
      </c>
    </row>
    <row r="265" spans="1:7" ht="12.75" customHeight="1" x14ac:dyDescent="0.2">
      <c r="A265" s="202">
        <v>35</v>
      </c>
      <c r="B265" s="192" t="s">
        <v>17</v>
      </c>
      <c r="C265" s="171">
        <f t="shared" ref="C265:D265" si="119">C266+C268</f>
        <v>0</v>
      </c>
      <c r="D265" s="171">
        <f t="shared" si="119"/>
        <v>500000</v>
      </c>
      <c r="E265" s="171">
        <f>E266+E268</f>
        <v>1900000</v>
      </c>
      <c r="F265" s="171">
        <f>F266+F268</f>
        <v>2900000</v>
      </c>
      <c r="G265" s="171">
        <f>G266+G268</f>
        <v>2700000</v>
      </c>
    </row>
    <row r="266" spans="1:7" ht="12.75" customHeight="1" x14ac:dyDescent="0.25">
      <c r="A266" s="145">
        <v>351</v>
      </c>
      <c r="B266" s="193" t="s">
        <v>0</v>
      </c>
      <c r="C266" s="126">
        <f t="shared" ref="C266:G266" si="120">C267</f>
        <v>0</v>
      </c>
      <c r="D266" s="126">
        <f t="shared" si="120"/>
        <v>0</v>
      </c>
      <c r="E266" s="126">
        <f t="shared" si="120"/>
        <v>400000</v>
      </c>
      <c r="F266" s="62">
        <f t="shared" si="120"/>
        <v>400000</v>
      </c>
      <c r="G266" s="62">
        <f t="shared" si="120"/>
        <v>400000</v>
      </c>
    </row>
    <row r="267" spans="1:7" ht="12.75" hidden="1" customHeight="1" x14ac:dyDescent="0.25">
      <c r="A267" s="189">
        <v>3512</v>
      </c>
      <c r="B267" s="56" t="s">
        <v>0</v>
      </c>
      <c r="C267" s="126">
        <v>0</v>
      </c>
      <c r="D267" s="126">
        <v>0</v>
      </c>
      <c r="E267" s="126">
        <v>400000</v>
      </c>
      <c r="F267" s="62">
        <v>400000</v>
      </c>
      <c r="G267" s="62">
        <v>400000</v>
      </c>
    </row>
    <row r="268" spans="1:7" ht="30" x14ac:dyDescent="0.25">
      <c r="A268" s="127">
        <v>352</v>
      </c>
      <c r="B268" s="196" t="s">
        <v>143</v>
      </c>
      <c r="C268" s="126">
        <f t="shared" ref="C268:G268" si="121">C269</f>
        <v>0</v>
      </c>
      <c r="D268" s="126">
        <f t="shared" si="121"/>
        <v>500000</v>
      </c>
      <c r="E268" s="126">
        <f t="shared" si="121"/>
        <v>1500000</v>
      </c>
      <c r="F268" s="62">
        <f t="shared" si="121"/>
        <v>2500000</v>
      </c>
      <c r="G268" s="62">
        <f t="shared" si="121"/>
        <v>2300000</v>
      </c>
    </row>
    <row r="269" spans="1:7" ht="12.75" hidden="1" customHeight="1" x14ac:dyDescent="0.25">
      <c r="A269" s="189">
        <v>3522</v>
      </c>
      <c r="B269" s="218" t="s">
        <v>2</v>
      </c>
      <c r="C269" s="126">
        <v>0</v>
      </c>
      <c r="D269" s="126">
        <v>500000</v>
      </c>
      <c r="E269" s="126">
        <v>1500000</v>
      </c>
      <c r="F269" s="126">
        <v>2500000</v>
      </c>
      <c r="G269" s="126">
        <v>2300000</v>
      </c>
    </row>
    <row r="270" spans="1:7" ht="12.75" customHeight="1" x14ac:dyDescent="0.2">
      <c r="A270" s="202">
        <v>36</v>
      </c>
      <c r="B270" s="204" t="s">
        <v>209</v>
      </c>
      <c r="C270" s="171">
        <f t="shared" ref="C270:G270" si="122">C271</f>
        <v>1157907.2000000002</v>
      </c>
      <c r="D270" s="171">
        <f t="shared" si="122"/>
        <v>800000</v>
      </c>
      <c r="E270" s="171">
        <f t="shared" si="122"/>
        <v>2300000</v>
      </c>
      <c r="F270" s="171">
        <f t="shared" si="122"/>
        <v>1300000</v>
      </c>
      <c r="G270" s="171">
        <f t="shared" si="122"/>
        <v>2300000</v>
      </c>
    </row>
    <row r="271" spans="1:7" ht="12.75" customHeight="1" x14ac:dyDescent="0.25">
      <c r="A271" s="145">
        <v>363</v>
      </c>
      <c r="B271" s="191" t="s">
        <v>131</v>
      </c>
      <c r="C271" s="126">
        <f t="shared" ref="C271:D271" si="123">C272+C273</f>
        <v>1157907.2000000002</v>
      </c>
      <c r="D271" s="126">
        <f t="shared" si="123"/>
        <v>800000</v>
      </c>
      <c r="E271" s="126">
        <f t="shared" ref="E271:G271" si="124">E272+E273</f>
        <v>2300000</v>
      </c>
      <c r="F271" s="62">
        <f t="shared" si="124"/>
        <v>1300000</v>
      </c>
      <c r="G271" s="62">
        <f t="shared" si="124"/>
        <v>2300000</v>
      </c>
    </row>
    <row r="272" spans="1:7" ht="12.75" hidden="1" customHeight="1" x14ac:dyDescent="0.25">
      <c r="A272" s="189">
        <v>3631</v>
      </c>
      <c r="B272" s="191" t="s">
        <v>172</v>
      </c>
      <c r="C272" s="126">
        <v>556823.06000000006</v>
      </c>
      <c r="D272" s="126">
        <v>300000</v>
      </c>
      <c r="E272" s="126">
        <v>2000000</v>
      </c>
      <c r="F272" s="126">
        <v>300000</v>
      </c>
      <c r="G272" s="126">
        <v>300000</v>
      </c>
    </row>
    <row r="273" spans="1:7" ht="12.75" hidden="1" customHeight="1" x14ac:dyDescent="0.25">
      <c r="A273" s="189">
        <v>3632</v>
      </c>
      <c r="B273" s="218" t="s">
        <v>132</v>
      </c>
      <c r="C273" s="126">
        <v>601084.14</v>
      </c>
      <c r="D273" s="126">
        <v>500000</v>
      </c>
      <c r="E273" s="126">
        <v>300000</v>
      </c>
      <c r="F273" s="126">
        <v>1000000</v>
      </c>
      <c r="G273" s="126">
        <v>2000000</v>
      </c>
    </row>
    <row r="274" spans="1:7" ht="12.75" customHeight="1" x14ac:dyDescent="0.2">
      <c r="A274" s="202">
        <v>38</v>
      </c>
      <c r="B274" s="201" t="s">
        <v>60</v>
      </c>
      <c r="C274" s="171">
        <f>C275+C277</f>
        <v>794702.2</v>
      </c>
      <c r="D274" s="171">
        <f>D275+D277</f>
        <v>1070000</v>
      </c>
      <c r="E274" s="171">
        <f>E275+E277</f>
        <v>1000000</v>
      </c>
      <c r="F274" s="171">
        <f>F275+F277</f>
        <v>1000000</v>
      </c>
      <c r="G274" s="171">
        <f>G275+G277</f>
        <v>1000000</v>
      </c>
    </row>
    <row r="275" spans="1:7" ht="12.75" customHeight="1" x14ac:dyDescent="0.25">
      <c r="A275" s="145">
        <v>381</v>
      </c>
      <c r="B275" s="194" t="s">
        <v>39</v>
      </c>
      <c r="C275" s="126">
        <f t="shared" ref="C275:G275" si="125">C276</f>
        <v>794702.2</v>
      </c>
      <c r="D275" s="126">
        <f t="shared" si="125"/>
        <v>1000000</v>
      </c>
      <c r="E275" s="126">
        <f t="shared" si="125"/>
        <v>1000000</v>
      </c>
      <c r="F275" s="62">
        <f t="shared" si="125"/>
        <v>1000000</v>
      </c>
      <c r="G275" s="62">
        <f t="shared" si="125"/>
        <v>1000000</v>
      </c>
    </row>
    <row r="276" spans="1:7" ht="12.75" hidden="1" customHeight="1" x14ac:dyDescent="0.25">
      <c r="A276" s="189">
        <v>3811</v>
      </c>
      <c r="B276" s="190" t="s">
        <v>20</v>
      </c>
      <c r="C276" s="126">
        <v>794702.2</v>
      </c>
      <c r="D276" s="126">
        <v>1000000</v>
      </c>
      <c r="E276" s="126">
        <v>1000000</v>
      </c>
      <c r="F276" s="62">
        <v>1000000</v>
      </c>
      <c r="G276" s="62">
        <v>1000000</v>
      </c>
    </row>
    <row r="277" spans="1:7" ht="12.75" customHeight="1" x14ac:dyDescent="0.25">
      <c r="A277" s="189">
        <v>386</v>
      </c>
      <c r="B277" s="56" t="s">
        <v>133</v>
      </c>
      <c r="C277" s="126">
        <f t="shared" ref="C277:G277" si="126">C278</f>
        <v>0</v>
      </c>
      <c r="D277" s="126">
        <f t="shared" si="126"/>
        <v>70000</v>
      </c>
      <c r="E277" s="126">
        <f t="shared" si="126"/>
        <v>0</v>
      </c>
      <c r="F277" s="62">
        <f t="shared" si="126"/>
        <v>0</v>
      </c>
      <c r="G277" s="62">
        <f t="shared" si="126"/>
        <v>0</v>
      </c>
    </row>
    <row r="278" spans="1:7" ht="12.75" hidden="1" customHeight="1" x14ac:dyDescent="0.25">
      <c r="A278" s="189">
        <v>3861</v>
      </c>
      <c r="B278" s="56" t="s">
        <v>137</v>
      </c>
      <c r="C278" s="126">
        <v>0</v>
      </c>
      <c r="D278" s="126">
        <v>70000</v>
      </c>
      <c r="E278" s="126">
        <v>0</v>
      </c>
      <c r="F278" s="126">
        <v>0</v>
      </c>
      <c r="G278" s="126">
        <v>0</v>
      </c>
    </row>
    <row r="279" spans="1:7" ht="12.75" customHeight="1" x14ac:dyDescent="0.25">
      <c r="A279" s="189"/>
      <c r="B279" s="190"/>
      <c r="E279" s="207"/>
      <c r="F279" s="207"/>
      <c r="G279" s="207"/>
    </row>
    <row r="280" spans="1:7" ht="28.5" x14ac:dyDescent="0.2">
      <c r="A280" s="185" t="s">
        <v>102</v>
      </c>
      <c r="B280" s="22" t="s">
        <v>117</v>
      </c>
      <c r="C280" s="171">
        <f t="shared" ref="C280:G280" si="127">C281</f>
        <v>68496989.900000006</v>
      </c>
      <c r="D280" s="171">
        <f t="shared" si="127"/>
        <v>80000000</v>
      </c>
      <c r="E280" s="171">
        <f t="shared" si="127"/>
        <v>30000000</v>
      </c>
      <c r="F280" s="171">
        <f t="shared" si="127"/>
        <v>4000000</v>
      </c>
      <c r="G280" s="171">
        <f t="shared" si="127"/>
        <v>4000000</v>
      </c>
    </row>
    <row r="281" spans="1:7" ht="12.75" hidden="1" customHeight="1" x14ac:dyDescent="0.2">
      <c r="A281" s="185">
        <v>3</v>
      </c>
      <c r="B281" s="186" t="s">
        <v>40</v>
      </c>
      <c r="C281" s="171">
        <f>C282+C285</f>
        <v>68496989.900000006</v>
      </c>
      <c r="D281" s="171">
        <f t="shared" ref="D281:E281" si="128">D282+D285</f>
        <v>80000000</v>
      </c>
      <c r="E281" s="171">
        <f t="shared" si="128"/>
        <v>30000000</v>
      </c>
      <c r="F281" s="171">
        <f>F282+F285</f>
        <v>4000000</v>
      </c>
      <c r="G281" s="171">
        <f>G282+G285</f>
        <v>4000000</v>
      </c>
    </row>
    <row r="282" spans="1:7" ht="12.75" customHeight="1" x14ac:dyDescent="0.2">
      <c r="A282" s="185">
        <v>32</v>
      </c>
      <c r="B282" s="192" t="s">
        <v>4</v>
      </c>
      <c r="C282" s="171">
        <f t="shared" ref="C282:G283" si="129">C283</f>
        <v>85000</v>
      </c>
      <c r="D282" s="171">
        <f t="shared" si="129"/>
        <v>0</v>
      </c>
      <c r="E282" s="171">
        <f t="shared" si="129"/>
        <v>0</v>
      </c>
      <c r="F282" s="171">
        <f t="shared" si="129"/>
        <v>0</v>
      </c>
      <c r="G282" s="171">
        <f t="shared" si="129"/>
        <v>0</v>
      </c>
    </row>
    <row r="283" spans="1:7" ht="12.75" customHeight="1" x14ac:dyDescent="0.25">
      <c r="A283" s="189">
        <v>323</v>
      </c>
      <c r="B283" s="196" t="s">
        <v>12</v>
      </c>
      <c r="C283" s="126">
        <f t="shared" si="129"/>
        <v>85000</v>
      </c>
      <c r="D283" s="126">
        <f t="shared" si="129"/>
        <v>0</v>
      </c>
      <c r="E283" s="126">
        <f t="shared" si="129"/>
        <v>0</v>
      </c>
      <c r="F283" s="62">
        <f t="shared" si="129"/>
        <v>0</v>
      </c>
      <c r="G283" s="62">
        <f t="shared" si="129"/>
        <v>0</v>
      </c>
    </row>
    <row r="284" spans="1:7" ht="12.75" hidden="1" customHeight="1" x14ac:dyDescent="0.25">
      <c r="A284" s="189">
        <v>3237</v>
      </c>
      <c r="B284" s="56" t="s">
        <v>14</v>
      </c>
      <c r="C284" s="126">
        <v>85000</v>
      </c>
      <c r="D284" s="126">
        <v>0</v>
      </c>
      <c r="E284" s="126">
        <v>0</v>
      </c>
      <c r="F284" s="126">
        <v>0</v>
      </c>
      <c r="G284" s="126">
        <v>0</v>
      </c>
    </row>
    <row r="285" spans="1:7" ht="12.75" customHeight="1" x14ac:dyDescent="0.2">
      <c r="A285" s="202">
        <v>36</v>
      </c>
      <c r="B285" s="204" t="s">
        <v>209</v>
      </c>
      <c r="C285" s="171">
        <f t="shared" ref="C285:G286" si="130">C286</f>
        <v>68411989.900000006</v>
      </c>
      <c r="D285" s="171">
        <f t="shared" si="130"/>
        <v>80000000</v>
      </c>
      <c r="E285" s="171">
        <f t="shared" si="130"/>
        <v>30000000</v>
      </c>
      <c r="F285" s="171">
        <f t="shared" si="130"/>
        <v>4000000</v>
      </c>
      <c r="G285" s="171">
        <f t="shared" si="130"/>
        <v>4000000</v>
      </c>
    </row>
    <row r="286" spans="1:7" ht="12.75" customHeight="1" x14ac:dyDescent="0.25">
      <c r="A286" s="145">
        <v>363</v>
      </c>
      <c r="B286" s="191" t="s">
        <v>131</v>
      </c>
      <c r="C286" s="197">
        <f t="shared" si="130"/>
        <v>68411989.900000006</v>
      </c>
      <c r="D286" s="197">
        <f t="shared" si="130"/>
        <v>80000000</v>
      </c>
      <c r="E286" s="197">
        <f t="shared" si="130"/>
        <v>30000000</v>
      </c>
      <c r="F286" s="62">
        <f t="shared" si="130"/>
        <v>4000000</v>
      </c>
      <c r="G286" s="62">
        <f t="shared" si="130"/>
        <v>4000000</v>
      </c>
    </row>
    <row r="287" spans="1:7" ht="12.75" hidden="1" customHeight="1" x14ac:dyDescent="0.25">
      <c r="A287" s="189">
        <v>3632</v>
      </c>
      <c r="B287" s="190" t="s">
        <v>132</v>
      </c>
      <c r="C287" s="209">
        <v>68411989.900000006</v>
      </c>
      <c r="D287" s="209">
        <v>80000000</v>
      </c>
      <c r="E287" s="209">
        <v>30000000</v>
      </c>
      <c r="F287" s="209">
        <v>4000000</v>
      </c>
      <c r="G287" s="209">
        <v>4000000</v>
      </c>
    </row>
    <row r="288" spans="1:7" ht="12.75" customHeight="1" x14ac:dyDescent="0.25">
      <c r="A288" s="189"/>
      <c r="B288" s="190"/>
      <c r="C288" s="126"/>
      <c r="D288" s="126"/>
      <c r="E288" s="126"/>
      <c r="F288" s="126"/>
      <c r="G288" s="126"/>
    </row>
    <row r="289" spans="1:7" ht="42.75" x14ac:dyDescent="0.2">
      <c r="A289" s="73" t="s">
        <v>163</v>
      </c>
      <c r="B289" s="22" t="s">
        <v>158</v>
      </c>
      <c r="C289" s="171">
        <f t="shared" ref="C289:D289" si="131">C290+C297</f>
        <v>76170523.640000001</v>
      </c>
      <c r="D289" s="171">
        <f t="shared" si="131"/>
        <v>73579000</v>
      </c>
      <c r="E289" s="171">
        <f t="shared" ref="E289:G289" si="132">E290+E297</f>
        <v>35208000</v>
      </c>
      <c r="F289" s="171">
        <f t="shared" si="132"/>
        <v>4310000</v>
      </c>
      <c r="G289" s="171">
        <f t="shared" si="132"/>
        <v>1601000</v>
      </c>
    </row>
    <row r="290" spans="1:7" ht="12.75" hidden="1" customHeight="1" x14ac:dyDescent="0.2">
      <c r="A290" s="185">
        <v>3</v>
      </c>
      <c r="B290" s="186" t="s">
        <v>40</v>
      </c>
      <c r="C290" s="171">
        <f t="shared" ref="C290:D290" si="133">C291+C294</f>
        <v>1902576.7399999998</v>
      </c>
      <c r="D290" s="171">
        <f t="shared" si="133"/>
        <v>2383000</v>
      </c>
      <c r="E290" s="171">
        <f t="shared" ref="E290:G290" si="134">E291+E294</f>
        <v>3209000</v>
      </c>
      <c r="F290" s="171">
        <f t="shared" si="134"/>
        <v>510000</v>
      </c>
      <c r="G290" s="171">
        <f t="shared" si="134"/>
        <v>1601000</v>
      </c>
    </row>
    <row r="291" spans="1:7" ht="12.75" customHeight="1" x14ac:dyDescent="0.2">
      <c r="A291" s="185">
        <v>32</v>
      </c>
      <c r="B291" s="192" t="s">
        <v>4</v>
      </c>
      <c r="C291" s="171">
        <f t="shared" ref="C291:G292" si="135">C292</f>
        <v>1626813.63</v>
      </c>
      <c r="D291" s="171">
        <f t="shared" si="135"/>
        <v>2183000</v>
      </c>
      <c r="E291" s="171">
        <f t="shared" si="135"/>
        <v>3149000</v>
      </c>
      <c r="F291" s="171">
        <f t="shared" si="135"/>
        <v>500000</v>
      </c>
      <c r="G291" s="171">
        <f t="shared" si="135"/>
        <v>1591000</v>
      </c>
    </row>
    <row r="292" spans="1:7" ht="12.75" customHeight="1" x14ac:dyDescent="0.25">
      <c r="A292" s="189">
        <v>323</v>
      </c>
      <c r="B292" s="196" t="s">
        <v>12</v>
      </c>
      <c r="C292" s="126">
        <f t="shared" si="135"/>
        <v>1626813.63</v>
      </c>
      <c r="D292" s="126">
        <f t="shared" si="135"/>
        <v>2183000</v>
      </c>
      <c r="E292" s="126">
        <f t="shared" si="135"/>
        <v>3149000</v>
      </c>
      <c r="F292" s="62">
        <f t="shared" si="135"/>
        <v>500000</v>
      </c>
      <c r="G292" s="62">
        <f t="shared" si="135"/>
        <v>1591000</v>
      </c>
    </row>
    <row r="293" spans="1:7" ht="12.75" hidden="1" customHeight="1" x14ac:dyDescent="0.25">
      <c r="A293" s="189">
        <v>3237</v>
      </c>
      <c r="B293" s="56" t="s">
        <v>14</v>
      </c>
      <c r="C293" s="126">
        <v>1626813.63</v>
      </c>
      <c r="D293" s="126">
        <v>2183000</v>
      </c>
      <c r="E293" s="126">
        <v>3149000</v>
      </c>
      <c r="F293" s="126">
        <v>500000</v>
      </c>
      <c r="G293" s="126">
        <v>1591000</v>
      </c>
    </row>
    <row r="294" spans="1:7" ht="12.75" customHeight="1" x14ac:dyDescent="0.2">
      <c r="A294" s="185">
        <v>34</v>
      </c>
      <c r="B294" s="192" t="s">
        <v>16</v>
      </c>
      <c r="C294" s="171">
        <f t="shared" ref="C294:G295" si="136">C295</f>
        <v>275763.11</v>
      </c>
      <c r="D294" s="171">
        <f t="shared" si="136"/>
        <v>200000</v>
      </c>
      <c r="E294" s="171">
        <f t="shared" si="136"/>
        <v>60000</v>
      </c>
      <c r="F294" s="171">
        <f t="shared" si="136"/>
        <v>10000</v>
      </c>
      <c r="G294" s="171">
        <f t="shared" si="136"/>
        <v>10000</v>
      </c>
    </row>
    <row r="295" spans="1:7" ht="12.75" customHeight="1" x14ac:dyDescent="0.25">
      <c r="A295" s="189">
        <v>343</v>
      </c>
      <c r="B295" s="190" t="s">
        <v>64</v>
      </c>
      <c r="C295" s="126">
        <f t="shared" si="136"/>
        <v>275763.11</v>
      </c>
      <c r="D295" s="126">
        <f t="shared" si="136"/>
        <v>200000</v>
      </c>
      <c r="E295" s="126">
        <f t="shared" si="136"/>
        <v>60000</v>
      </c>
      <c r="F295" s="62">
        <f t="shared" si="136"/>
        <v>10000</v>
      </c>
      <c r="G295" s="62">
        <f t="shared" si="136"/>
        <v>10000</v>
      </c>
    </row>
    <row r="296" spans="1:7" ht="12.75" hidden="1" customHeight="1" x14ac:dyDescent="0.25">
      <c r="A296" s="189">
        <v>3432</v>
      </c>
      <c r="B296" s="191" t="s">
        <v>142</v>
      </c>
      <c r="C296" s="126">
        <v>275763.11</v>
      </c>
      <c r="D296" s="126">
        <v>200000</v>
      </c>
      <c r="E296" s="126">
        <v>60000</v>
      </c>
      <c r="F296" s="126">
        <v>10000</v>
      </c>
      <c r="G296" s="126">
        <v>10000</v>
      </c>
    </row>
    <row r="297" spans="1:7" ht="12.75" hidden="1" customHeight="1" x14ac:dyDescent="0.2">
      <c r="A297" s="185">
        <v>4</v>
      </c>
      <c r="B297" s="186" t="s">
        <v>61</v>
      </c>
      <c r="C297" s="171">
        <f t="shared" ref="C297:G297" si="137">C298</f>
        <v>74267946.900000006</v>
      </c>
      <c r="D297" s="171">
        <f t="shared" si="137"/>
        <v>71196000</v>
      </c>
      <c r="E297" s="171">
        <f t="shared" si="137"/>
        <v>31999000</v>
      </c>
      <c r="F297" s="171">
        <f t="shared" si="137"/>
        <v>3800000</v>
      </c>
      <c r="G297" s="171">
        <f t="shared" si="137"/>
        <v>0</v>
      </c>
    </row>
    <row r="298" spans="1:7" ht="14.25" x14ac:dyDescent="0.2">
      <c r="A298" s="185">
        <v>42</v>
      </c>
      <c r="B298" s="186" t="s">
        <v>21</v>
      </c>
      <c r="C298" s="171">
        <f t="shared" ref="C298:D298" si="138">C299+C301</f>
        <v>74267946.900000006</v>
      </c>
      <c r="D298" s="171">
        <f t="shared" si="138"/>
        <v>71196000</v>
      </c>
      <c r="E298" s="171">
        <f t="shared" ref="E298:G298" si="139">E299+E301</f>
        <v>31999000</v>
      </c>
      <c r="F298" s="171">
        <f t="shared" si="139"/>
        <v>3800000</v>
      </c>
      <c r="G298" s="171">
        <f t="shared" si="139"/>
        <v>0</v>
      </c>
    </row>
    <row r="299" spans="1:7" ht="12.75" customHeight="1" x14ac:dyDescent="0.25">
      <c r="A299" s="189">
        <v>421</v>
      </c>
      <c r="B299" s="191" t="s">
        <v>87</v>
      </c>
      <c r="C299" s="126">
        <f t="shared" ref="C299:G299" si="140">C300</f>
        <v>63262470.310000002</v>
      </c>
      <c r="D299" s="126">
        <f t="shared" si="140"/>
        <v>63779000</v>
      </c>
      <c r="E299" s="126">
        <f t="shared" si="140"/>
        <v>24107000</v>
      </c>
      <c r="F299" s="62">
        <f t="shared" si="140"/>
        <v>3800000</v>
      </c>
      <c r="G299" s="62">
        <f t="shared" si="140"/>
        <v>0</v>
      </c>
    </row>
    <row r="300" spans="1:7" ht="12.75" hidden="1" customHeight="1" x14ac:dyDescent="0.25">
      <c r="A300" s="189">
        <v>4214</v>
      </c>
      <c r="B300" s="191" t="s">
        <v>160</v>
      </c>
      <c r="C300" s="126">
        <v>63262470.310000002</v>
      </c>
      <c r="D300" s="126">
        <v>63779000</v>
      </c>
      <c r="E300" s="126">
        <v>24107000</v>
      </c>
      <c r="F300" s="62">
        <v>3800000</v>
      </c>
      <c r="G300" s="62">
        <v>0</v>
      </c>
    </row>
    <row r="301" spans="1:7" ht="12.75" customHeight="1" x14ac:dyDescent="0.25">
      <c r="A301" s="189">
        <v>422</v>
      </c>
      <c r="B301" s="191" t="s">
        <v>26</v>
      </c>
      <c r="C301" s="126">
        <f t="shared" ref="C301:G301" si="141">C302</f>
        <v>11005476.59</v>
      </c>
      <c r="D301" s="126">
        <f t="shared" si="141"/>
        <v>7417000</v>
      </c>
      <c r="E301" s="126">
        <f t="shared" si="141"/>
        <v>7892000</v>
      </c>
      <c r="F301" s="62">
        <f t="shared" si="141"/>
        <v>0</v>
      </c>
      <c r="G301" s="62">
        <f t="shared" si="141"/>
        <v>0</v>
      </c>
    </row>
    <row r="302" spans="1:7" ht="13.5" hidden="1" customHeight="1" x14ac:dyDescent="0.25">
      <c r="A302" s="189">
        <v>4225</v>
      </c>
      <c r="B302" s="191" t="s">
        <v>151</v>
      </c>
      <c r="C302" s="126">
        <v>11005476.59</v>
      </c>
      <c r="D302" s="126">
        <v>7417000</v>
      </c>
      <c r="E302" s="126">
        <v>7892000</v>
      </c>
      <c r="F302" s="126">
        <v>0</v>
      </c>
      <c r="G302" s="126">
        <v>0</v>
      </c>
    </row>
    <row r="303" spans="1:7" ht="12.75" customHeight="1" x14ac:dyDescent="0.2">
      <c r="A303" s="179"/>
      <c r="B303" s="219"/>
      <c r="E303" s="207"/>
      <c r="F303" s="207"/>
      <c r="G303" s="207"/>
    </row>
    <row r="304" spans="1:7" s="199" customFormat="1" ht="42.75" x14ac:dyDescent="0.2">
      <c r="A304" s="73" t="s">
        <v>164</v>
      </c>
      <c r="B304" s="22" t="s">
        <v>159</v>
      </c>
      <c r="C304" s="171">
        <f t="shared" ref="C304:D304" si="142">C305+C312</f>
        <v>99705057.659999996</v>
      </c>
      <c r="D304" s="171">
        <f t="shared" si="142"/>
        <v>32774000</v>
      </c>
      <c r="E304" s="171">
        <f t="shared" ref="E304:G304" si="143">E305+E312</f>
        <v>27929000</v>
      </c>
      <c r="F304" s="171">
        <f t="shared" si="143"/>
        <v>786000</v>
      </c>
      <c r="G304" s="171">
        <f t="shared" si="143"/>
        <v>1472000</v>
      </c>
    </row>
    <row r="305" spans="1:7" s="199" customFormat="1" ht="12.75" hidden="1" customHeight="1" x14ac:dyDescent="0.2">
      <c r="A305" s="185">
        <v>3</v>
      </c>
      <c r="B305" s="186" t="s">
        <v>40</v>
      </c>
      <c r="C305" s="171">
        <f t="shared" ref="C305:D305" si="144">C306+C309</f>
        <v>4215488.95</v>
      </c>
      <c r="D305" s="171">
        <f t="shared" si="144"/>
        <v>2680000</v>
      </c>
      <c r="E305" s="171">
        <f t="shared" ref="E305:G305" si="145">E306+E309</f>
        <v>1722000</v>
      </c>
      <c r="F305" s="171">
        <f t="shared" si="145"/>
        <v>786000</v>
      </c>
      <c r="G305" s="171">
        <f t="shared" si="145"/>
        <v>1472000</v>
      </c>
    </row>
    <row r="306" spans="1:7" s="199" customFormat="1" ht="12.75" customHeight="1" x14ac:dyDescent="0.2">
      <c r="A306" s="185">
        <v>32</v>
      </c>
      <c r="B306" s="192" t="s">
        <v>4</v>
      </c>
      <c r="C306" s="171">
        <f t="shared" ref="C306:G307" si="146">C307</f>
        <v>4033190.22</v>
      </c>
      <c r="D306" s="171">
        <f t="shared" si="146"/>
        <v>2630000</v>
      </c>
      <c r="E306" s="171">
        <f t="shared" si="146"/>
        <v>1672000</v>
      </c>
      <c r="F306" s="171">
        <f t="shared" si="146"/>
        <v>776000</v>
      </c>
      <c r="G306" s="171">
        <f t="shared" si="146"/>
        <v>1462000</v>
      </c>
    </row>
    <row r="307" spans="1:7" ht="12.75" customHeight="1" x14ac:dyDescent="0.25">
      <c r="A307" s="189">
        <v>323</v>
      </c>
      <c r="B307" s="196" t="s">
        <v>12</v>
      </c>
      <c r="C307" s="126">
        <f t="shared" si="146"/>
        <v>4033190.22</v>
      </c>
      <c r="D307" s="126">
        <f t="shared" si="146"/>
        <v>2630000</v>
      </c>
      <c r="E307" s="126">
        <f t="shared" si="146"/>
        <v>1672000</v>
      </c>
      <c r="F307" s="62">
        <f t="shared" si="146"/>
        <v>776000</v>
      </c>
      <c r="G307" s="62">
        <f t="shared" si="146"/>
        <v>1462000</v>
      </c>
    </row>
    <row r="308" spans="1:7" ht="12.75" hidden="1" customHeight="1" x14ac:dyDescent="0.25">
      <c r="A308" s="189">
        <v>3237</v>
      </c>
      <c r="B308" s="56" t="s">
        <v>14</v>
      </c>
      <c r="C308" s="126">
        <v>4033190.22</v>
      </c>
      <c r="D308" s="126">
        <v>2630000</v>
      </c>
      <c r="E308" s="126">
        <v>1672000</v>
      </c>
      <c r="F308" s="126">
        <v>776000</v>
      </c>
      <c r="G308" s="126">
        <v>1462000</v>
      </c>
    </row>
    <row r="309" spans="1:7" s="199" customFormat="1" ht="12.75" customHeight="1" x14ac:dyDescent="0.2">
      <c r="A309" s="185">
        <v>34</v>
      </c>
      <c r="B309" s="192" t="s">
        <v>16</v>
      </c>
      <c r="C309" s="171">
        <f t="shared" ref="C309:G310" si="147">C310</f>
        <v>182298.73</v>
      </c>
      <c r="D309" s="171">
        <f t="shared" si="147"/>
        <v>50000</v>
      </c>
      <c r="E309" s="171">
        <f t="shared" si="147"/>
        <v>50000</v>
      </c>
      <c r="F309" s="171">
        <f t="shared" si="147"/>
        <v>10000</v>
      </c>
      <c r="G309" s="171">
        <f t="shared" si="147"/>
        <v>10000</v>
      </c>
    </row>
    <row r="310" spans="1:7" ht="12.75" customHeight="1" x14ac:dyDescent="0.25">
      <c r="A310" s="189">
        <v>343</v>
      </c>
      <c r="B310" s="190" t="s">
        <v>64</v>
      </c>
      <c r="C310" s="126">
        <f t="shared" si="147"/>
        <v>182298.73</v>
      </c>
      <c r="D310" s="126">
        <f t="shared" si="147"/>
        <v>50000</v>
      </c>
      <c r="E310" s="126">
        <f t="shared" si="147"/>
        <v>50000</v>
      </c>
      <c r="F310" s="62">
        <f t="shared" si="147"/>
        <v>10000</v>
      </c>
      <c r="G310" s="62">
        <f t="shared" si="147"/>
        <v>10000</v>
      </c>
    </row>
    <row r="311" spans="1:7" ht="12.75" hidden="1" customHeight="1" x14ac:dyDescent="0.25">
      <c r="A311" s="189">
        <v>3432</v>
      </c>
      <c r="B311" s="191" t="s">
        <v>142</v>
      </c>
      <c r="C311" s="126">
        <v>182298.73</v>
      </c>
      <c r="D311" s="126">
        <v>50000</v>
      </c>
      <c r="E311" s="126">
        <v>50000</v>
      </c>
      <c r="F311" s="126">
        <v>10000</v>
      </c>
      <c r="G311" s="126">
        <v>10000</v>
      </c>
    </row>
    <row r="312" spans="1:7" s="199" customFormat="1" ht="12.75" hidden="1" customHeight="1" x14ac:dyDescent="0.2">
      <c r="A312" s="185">
        <v>4</v>
      </c>
      <c r="B312" s="186" t="s">
        <v>61</v>
      </c>
      <c r="C312" s="171">
        <f t="shared" ref="C312:G312" si="148">C313</f>
        <v>95489568.709999993</v>
      </c>
      <c r="D312" s="171">
        <f t="shared" si="148"/>
        <v>30094000</v>
      </c>
      <c r="E312" s="171">
        <f t="shared" si="148"/>
        <v>26207000</v>
      </c>
      <c r="F312" s="171">
        <f t="shared" si="148"/>
        <v>0</v>
      </c>
      <c r="G312" s="171">
        <f t="shared" si="148"/>
        <v>0</v>
      </c>
    </row>
    <row r="313" spans="1:7" s="199" customFormat="1" ht="14.25" x14ac:dyDescent="0.2">
      <c r="A313" s="185">
        <v>42</v>
      </c>
      <c r="B313" s="186" t="s">
        <v>21</v>
      </c>
      <c r="C313" s="171">
        <f t="shared" ref="C313:D313" si="149">C314+C316</f>
        <v>95489568.709999993</v>
      </c>
      <c r="D313" s="171">
        <f t="shared" si="149"/>
        <v>30094000</v>
      </c>
      <c r="E313" s="171">
        <f t="shared" ref="E313:G313" si="150">E314+E316</f>
        <v>26207000</v>
      </c>
      <c r="F313" s="171">
        <f t="shared" si="150"/>
        <v>0</v>
      </c>
      <c r="G313" s="171">
        <f t="shared" si="150"/>
        <v>0</v>
      </c>
    </row>
    <row r="314" spans="1:7" ht="12.75" customHeight="1" x14ac:dyDescent="0.25">
      <c r="A314" s="189">
        <v>421</v>
      </c>
      <c r="B314" s="191" t="s">
        <v>87</v>
      </c>
      <c r="C314" s="126">
        <f t="shared" ref="C314:G314" si="151">C315</f>
        <v>80218739.719999999</v>
      </c>
      <c r="D314" s="126">
        <f t="shared" si="151"/>
        <v>27135000</v>
      </c>
      <c r="E314" s="126">
        <f t="shared" si="151"/>
        <v>20841000</v>
      </c>
      <c r="F314" s="62">
        <f t="shared" si="151"/>
        <v>0</v>
      </c>
      <c r="G314" s="62">
        <f t="shared" si="151"/>
        <v>0</v>
      </c>
    </row>
    <row r="315" spans="1:7" ht="12.75" hidden="1" customHeight="1" x14ac:dyDescent="0.25">
      <c r="A315" s="189">
        <v>4214</v>
      </c>
      <c r="B315" s="191" t="s">
        <v>160</v>
      </c>
      <c r="C315" s="126">
        <v>80218739.719999999</v>
      </c>
      <c r="D315" s="126">
        <v>27135000</v>
      </c>
      <c r="E315" s="126">
        <v>20841000</v>
      </c>
      <c r="F315" s="62">
        <v>0</v>
      </c>
      <c r="G315" s="62">
        <v>0</v>
      </c>
    </row>
    <row r="316" spans="1:7" ht="12.75" customHeight="1" x14ac:dyDescent="0.25">
      <c r="A316" s="189">
        <v>422</v>
      </c>
      <c r="B316" s="191" t="s">
        <v>26</v>
      </c>
      <c r="C316" s="126">
        <f t="shared" ref="C316:G316" si="152">C317</f>
        <v>15270828.99</v>
      </c>
      <c r="D316" s="126">
        <f t="shared" si="152"/>
        <v>2959000</v>
      </c>
      <c r="E316" s="126">
        <f t="shared" si="152"/>
        <v>5366000</v>
      </c>
      <c r="F316" s="62">
        <f t="shared" si="152"/>
        <v>0</v>
      </c>
      <c r="G316" s="62">
        <f t="shared" si="152"/>
        <v>0</v>
      </c>
    </row>
    <row r="317" spans="1:7" ht="12.75" hidden="1" customHeight="1" x14ac:dyDescent="0.25">
      <c r="A317" s="189">
        <v>4225</v>
      </c>
      <c r="B317" s="191" t="s">
        <v>151</v>
      </c>
      <c r="C317" s="126">
        <v>15270828.99</v>
      </c>
      <c r="D317" s="126">
        <v>2959000</v>
      </c>
      <c r="E317" s="126">
        <v>5366000</v>
      </c>
      <c r="F317" s="126">
        <v>0</v>
      </c>
      <c r="G317" s="126">
        <v>0</v>
      </c>
    </row>
    <row r="318" spans="1:7" ht="12.75" customHeight="1" x14ac:dyDescent="0.25">
      <c r="A318" s="189"/>
      <c r="B318" s="191"/>
      <c r="C318" s="126"/>
      <c r="D318" s="126"/>
      <c r="E318" s="126"/>
      <c r="F318" s="126"/>
      <c r="G318" s="126"/>
    </row>
    <row r="319" spans="1:7" ht="25.15" customHeight="1" x14ac:dyDescent="0.2">
      <c r="A319" s="73" t="s">
        <v>272</v>
      </c>
      <c r="B319" s="22" t="s">
        <v>273</v>
      </c>
      <c r="C319" s="171">
        <f>C320+C324</f>
        <v>1906630</v>
      </c>
      <c r="D319" s="171">
        <f t="shared" ref="D319:E319" si="153">D320+D324</f>
        <v>0</v>
      </c>
      <c r="E319" s="171">
        <f t="shared" si="153"/>
        <v>0</v>
      </c>
      <c r="F319" s="171">
        <f>F320+F324</f>
        <v>0</v>
      </c>
      <c r="G319" s="171">
        <f>G320+G324</f>
        <v>0</v>
      </c>
    </row>
    <row r="320" spans="1:7" ht="12.75" hidden="1" customHeight="1" x14ac:dyDescent="0.2">
      <c r="A320" s="185">
        <v>3</v>
      </c>
      <c r="B320" s="186" t="s">
        <v>40</v>
      </c>
      <c r="C320" s="171">
        <f>C321</f>
        <v>279700</v>
      </c>
      <c r="D320" s="171">
        <f t="shared" ref="D320" si="154">D321</f>
        <v>0</v>
      </c>
      <c r="E320" s="171">
        <f t="shared" ref="E320" si="155">E321</f>
        <v>0</v>
      </c>
      <c r="F320" s="171">
        <f>F321</f>
        <v>0</v>
      </c>
      <c r="G320" s="171">
        <f>G321</f>
        <v>0</v>
      </c>
    </row>
    <row r="321" spans="1:7" ht="12.75" customHeight="1" x14ac:dyDescent="0.2">
      <c r="A321" s="185">
        <v>38</v>
      </c>
      <c r="B321" s="22" t="s">
        <v>60</v>
      </c>
      <c r="C321" s="171">
        <f t="shared" ref="C321:G322" si="156">C322</f>
        <v>279700</v>
      </c>
      <c r="D321" s="171">
        <f t="shared" si="156"/>
        <v>0</v>
      </c>
      <c r="E321" s="171">
        <f t="shared" si="156"/>
        <v>0</v>
      </c>
      <c r="F321" s="171">
        <f t="shared" si="156"/>
        <v>0</v>
      </c>
      <c r="G321" s="171">
        <f t="shared" si="156"/>
        <v>0</v>
      </c>
    </row>
    <row r="322" spans="1:7" ht="12.75" customHeight="1" x14ac:dyDescent="0.25">
      <c r="A322" s="189">
        <v>386</v>
      </c>
      <c r="B322" s="56" t="s">
        <v>133</v>
      </c>
      <c r="C322" s="126">
        <f t="shared" si="156"/>
        <v>279700</v>
      </c>
      <c r="D322" s="126">
        <f t="shared" si="156"/>
        <v>0</v>
      </c>
      <c r="E322" s="126">
        <f t="shared" si="156"/>
        <v>0</v>
      </c>
      <c r="F322" s="62">
        <f t="shared" si="156"/>
        <v>0</v>
      </c>
      <c r="G322" s="62">
        <f t="shared" si="156"/>
        <v>0</v>
      </c>
    </row>
    <row r="323" spans="1:7" ht="30" hidden="1" x14ac:dyDescent="0.25">
      <c r="A323" s="189">
        <v>3861</v>
      </c>
      <c r="B323" s="56" t="s">
        <v>137</v>
      </c>
      <c r="C323" s="126">
        <v>279700</v>
      </c>
      <c r="D323" s="126">
        <v>0</v>
      </c>
      <c r="E323" s="126">
        <v>0</v>
      </c>
      <c r="F323" s="126">
        <v>0</v>
      </c>
      <c r="G323" s="126">
        <v>0</v>
      </c>
    </row>
    <row r="324" spans="1:7" ht="12.75" hidden="1" customHeight="1" x14ac:dyDescent="0.2">
      <c r="A324" s="202">
        <v>5</v>
      </c>
      <c r="B324" s="203" t="s">
        <v>30</v>
      </c>
      <c r="C324" s="171">
        <f t="shared" ref="C324:G326" si="157">C325</f>
        <v>1626930</v>
      </c>
      <c r="D324" s="171">
        <f t="shared" si="157"/>
        <v>0</v>
      </c>
      <c r="E324" s="171">
        <f>E325</f>
        <v>0</v>
      </c>
      <c r="F324" s="171">
        <f t="shared" si="157"/>
        <v>0</v>
      </c>
      <c r="G324" s="171">
        <f t="shared" si="157"/>
        <v>0</v>
      </c>
    </row>
    <row r="325" spans="1:7" ht="12.75" customHeight="1" x14ac:dyDescent="0.2">
      <c r="A325" s="202">
        <v>51</v>
      </c>
      <c r="B325" s="204" t="s">
        <v>31</v>
      </c>
      <c r="C325" s="171">
        <f t="shared" si="157"/>
        <v>1626930</v>
      </c>
      <c r="D325" s="171">
        <f t="shared" si="157"/>
        <v>0</v>
      </c>
      <c r="E325" s="171">
        <f>E326</f>
        <v>0</v>
      </c>
      <c r="F325" s="171">
        <f t="shared" si="157"/>
        <v>0</v>
      </c>
      <c r="G325" s="171">
        <f t="shared" si="157"/>
        <v>0</v>
      </c>
    </row>
    <row r="326" spans="1:7" ht="12.75" customHeight="1" x14ac:dyDescent="0.25">
      <c r="A326" s="145">
        <v>514</v>
      </c>
      <c r="B326" s="190" t="s">
        <v>90</v>
      </c>
      <c r="C326" s="126">
        <f t="shared" si="157"/>
        <v>1626930</v>
      </c>
      <c r="D326" s="126">
        <f t="shared" si="157"/>
        <v>0</v>
      </c>
      <c r="E326" s="126">
        <f>E327</f>
        <v>0</v>
      </c>
      <c r="F326" s="62">
        <f t="shared" si="157"/>
        <v>0</v>
      </c>
      <c r="G326" s="62">
        <f t="shared" si="157"/>
        <v>0</v>
      </c>
    </row>
    <row r="327" spans="1:7" ht="12.75" hidden="1" customHeight="1" x14ac:dyDescent="0.25">
      <c r="A327" s="189">
        <v>5141</v>
      </c>
      <c r="B327" s="190" t="s">
        <v>89</v>
      </c>
      <c r="C327" s="126">
        <v>1626930</v>
      </c>
      <c r="D327" s="126">
        <v>0</v>
      </c>
      <c r="E327" s="126">
        <v>0</v>
      </c>
      <c r="F327" s="126">
        <v>0</v>
      </c>
      <c r="G327" s="126">
        <v>0</v>
      </c>
    </row>
    <row r="328" spans="1:7" ht="12.75" customHeight="1" x14ac:dyDescent="0.25">
      <c r="A328" s="189"/>
      <c r="B328" s="57"/>
      <c r="C328" s="126"/>
      <c r="D328" s="126"/>
      <c r="E328" s="126"/>
      <c r="F328" s="126"/>
      <c r="G328" s="126"/>
    </row>
    <row r="329" spans="1:7" ht="28.5" x14ac:dyDescent="0.2">
      <c r="A329" s="185" t="s">
        <v>165</v>
      </c>
      <c r="B329" s="22" t="s">
        <v>157</v>
      </c>
      <c r="C329" s="171">
        <f>C330</f>
        <v>86875</v>
      </c>
      <c r="D329" s="171">
        <f>D330</f>
        <v>50000</v>
      </c>
      <c r="E329" s="171">
        <f t="shared" ref="E329:G329" si="158">E330</f>
        <v>7500000</v>
      </c>
      <c r="F329" s="171">
        <f t="shared" si="158"/>
        <v>15000000</v>
      </c>
      <c r="G329" s="171">
        <f t="shared" si="158"/>
        <v>7500000</v>
      </c>
    </row>
    <row r="330" spans="1:7" ht="12.75" hidden="1" customHeight="1" x14ac:dyDescent="0.2">
      <c r="A330" s="185">
        <v>3</v>
      </c>
      <c r="B330" s="186" t="s">
        <v>40</v>
      </c>
      <c r="C330" s="171">
        <f>C331+C336</f>
        <v>86875</v>
      </c>
      <c r="D330" s="171">
        <f>D331+D336</f>
        <v>50000</v>
      </c>
      <c r="E330" s="171">
        <f>E331+E336</f>
        <v>7500000</v>
      </c>
      <c r="F330" s="171">
        <f>F331+F336</f>
        <v>15000000</v>
      </c>
      <c r="G330" s="171">
        <f>G331+G336</f>
        <v>7500000</v>
      </c>
    </row>
    <row r="331" spans="1:7" ht="12" customHeight="1" x14ac:dyDescent="0.2">
      <c r="A331" s="185">
        <v>32</v>
      </c>
      <c r="B331" s="192" t="s">
        <v>4</v>
      </c>
      <c r="C331" s="171">
        <f>C332+C334</f>
        <v>86875</v>
      </c>
      <c r="D331" s="171">
        <f t="shared" ref="D331:E331" si="159">D332+D334</f>
        <v>50000</v>
      </c>
      <c r="E331" s="171">
        <f t="shared" si="159"/>
        <v>0</v>
      </c>
      <c r="F331" s="171">
        <f>F332+F334</f>
        <v>0</v>
      </c>
      <c r="G331" s="171">
        <f>G332+G334</f>
        <v>0</v>
      </c>
    </row>
    <row r="332" spans="1:7" ht="11.25" customHeight="1" x14ac:dyDescent="0.25">
      <c r="A332" s="145">
        <v>323</v>
      </c>
      <c r="B332" s="196" t="s">
        <v>12</v>
      </c>
      <c r="C332" s="126">
        <f>C333</f>
        <v>86875</v>
      </c>
      <c r="D332" s="126">
        <f>D333</f>
        <v>0</v>
      </c>
      <c r="E332" s="126">
        <f>E333</f>
        <v>0</v>
      </c>
      <c r="F332" s="62">
        <f>F333</f>
        <v>0</v>
      </c>
      <c r="G332" s="62">
        <f>G333</f>
        <v>0</v>
      </c>
    </row>
    <row r="333" spans="1:7" ht="11.25" hidden="1" customHeight="1" x14ac:dyDescent="0.25">
      <c r="A333" s="189">
        <v>3237</v>
      </c>
      <c r="B333" s="56" t="s">
        <v>14</v>
      </c>
      <c r="C333" s="126">
        <v>86875</v>
      </c>
      <c r="D333" s="126">
        <v>0</v>
      </c>
      <c r="E333" s="126">
        <v>0</v>
      </c>
      <c r="F333" s="62">
        <v>0</v>
      </c>
      <c r="G333" s="62">
        <v>0</v>
      </c>
    </row>
    <row r="334" spans="1:7" ht="11.25" customHeight="1" x14ac:dyDescent="0.25">
      <c r="A334" s="189">
        <v>329</v>
      </c>
      <c r="B334" s="190" t="s">
        <v>57</v>
      </c>
      <c r="C334" s="126">
        <f t="shared" ref="C334:G334" si="160">C335</f>
        <v>0</v>
      </c>
      <c r="D334" s="126">
        <f t="shared" si="160"/>
        <v>50000</v>
      </c>
      <c r="E334" s="126">
        <f t="shared" si="160"/>
        <v>0</v>
      </c>
      <c r="F334" s="62">
        <f t="shared" si="160"/>
        <v>0</v>
      </c>
      <c r="G334" s="62">
        <f t="shared" si="160"/>
        <v>0</v>
      </c>
    </row>
    <row r="335" spans="1:7" ht="11.25" hidden="1" customHeight="1" x14ac:dyDescent="0.25">
      <c r="A335" s="189">
        <v>3299</v>
      </c>
      <c r="B335" s="191" t="s">
        <v>57</v>
      </c>
      <c r="C335" s="126">
        <v>0</v>
      </c>
      <c r="D335" s="126">
        <v>50000</v>
      </c>
      <c r="E335" s="126">
        <v>0</v>
      </c>
      <c r="F335" s="126">
        <v>0</v>
      </c>
      <c r="G335" s="126">
        <v>0</v>
      </c>
    </row>
    <row r="336" spans="1:7" ht="11.25" customHeight="1" x14ac:dyDescent="0.2">
      <c r="A336" s="202">
        <v>36</v>
      </c>
      <c r="B336" s="204" t="s">
        <v>209</v>
      </c>
      <c r="C336" s="171">
        <f t="shared" ref="C336:G336" si="161">C337</f>
        <v>0</v>
      </c>
      <c r="D336" s="171">
        <f t="shared" si="161"/>
        <v>0</v>
      </c>
      <c r="E336" s="171">
        <f t="shared" si="161"/>
        <v>7500000</v>
      </c>
      <c r="F336" s="171">
        <f t="shared" si="161"/>
        <v>15000000</v>
      </c>
      <c r="G336" s="171">
        <f t="shared" si="161"/>
        <v>7500000</v>
      </c>
    </row>
    <row r="337" spans="1:7" ht="11.25" customHeight="1" x14ac:dyDescent="0.25">
      <c r="A337" s="145">
        <v>363</v>
      </c>
      <c r="B337" s="191" t="s">
        <v>131</v>
      </c>
      <c r="C337" s="197">
        <f>C338</f>
        <v>0</v>
      </c>
      <c r="D337" s="197">
        <f>D338</f>
        <v>0</v>
      </c>
      <c r="E337" s="197">
        <f>E338</f>
        <v>7500000</v>
      </c>
      <c r="F337" s="62">
        <f>F338</f>
        <v>15000000</v>
      </c>
      <c r="G337" s="62">
        <f>G338</f>
        <v>7500000</v>
      </c>
    </row>
    <row r="338" spans="1:7" ht="11.25" hidden="1" customHeight="1" x14ac:dyDescent="0.25">
      <c r="A338" s="189">
        <v>3632</v>
      </c>
      <c r="B338" s="190" t="s">
        <v>132</v>
      </c>
      <c r="C338" s="209">
        <v>0</v>
      </c>
      <c r="D338" s="209">
        <v>0</v>
      </c>
      <c r="E338" s="209">
        <v>7500000</v>
      </c>
      <c r="F338" s="209">
        <v>15000000</v>
      </c>
      <c r="G338" s="209">
        <v>7500000</v>
      </c>
    </row>
    <row r="339" spans="1:7" ht="12.75" customHeight="1" x14ac:dyDescent="0.25">
      <c r="A339" s="189"/>
      <c r="B339" s="190"/>
      <c r="C339" s="209"/>
      <c r="D339" s="209"/>
      <c r="E339" s="209"/>
      <c r="F339" s="209"/>
      <c r="G339" s="209"/>
    </row>
    <row r="340" spans="1:7" ht="25.5" customHeight="1" x14ac:dyDescent="0.2">
      <c r="A340" s="73" t="s">
        <v>193</v>
      </c>
      <c r="B340" s="22" t="s">
        <v>194</v>
      </c>
      <c r="C340" s="171">
        <f t="shared" ref="C340:G340" si="162">C341</f>
        <v>562710</v>
      </c>
      <c r="D340" s="171">
        <f t="shared" si="162"/>
        <v>7528000</v>
      </c>
      <c r="E340" s="171">
        <f t="shared" si="162"/>
        <v>17827000</v>
      </c>
      <c r="F340" s="171">
        <f t="shared" si="162"/>
        <v>13953000</v>
      </c>
      <c r="G340" s="171">
        <f t="shared" si="162"/>
        <v>21247000</v>
      </c>
    </row>
    <row r="341" spans="1:7" ht="12.75" hidden="1" customHeight="1" x14ac:dyDescent="0.2">
      <c r="A341" s="185">
        <v>3</v>
      </c>
      <c r="B341" s="186" t="s">
        <v>40</v>
      </c>
      <c r="C341" s="171">
        <f>C342+C345+C348</f>
        <v>562710</v>
      </c>
      <c r="D341" s="171">
        <f t="shared" ref="D341:E341" si="163">D342+D345+D348</f>
        <v>7528000</v>
      </c>
      <c r="E341" s="171">
        <f t="shared" si="163"/>
        <v>17827000</v>
      </c>
      <c r="F341" s="171">
        <f>F342+F345+F348</f>
        <v>13953000</v>
      </c>
      <c r="G341" s="171">
        <f>G342+G345+G348</f>
        <v>21247000</v>
      </c>
    </row>
    <row r="342" spans="1:7" ht="12.75" customHeight="1" x14ac:dyDescent="0.2">
      <c r="A342" s="185">
        <v>32</v>
      </c>
      <c r="B342" s="192" t="s">
        <v>4</v>
      </c>
      <c r="C342" s="171">
        <f>C343</f>
        <v>237500</v>
      </c>
      <c r="D342" s="171">
        <f t="shared" ref="D342:E342" si="164">D343</f>
        <v>0</v>
      </c>
      <c r="E342" s="171">
        <f t="shared" si="164"/>
        <v>0</v>
      </c>
      <c r="F342" s="171">
        <f>F343</f>
        <v>0</v>
      </c>
      <c r="G342" s="171">
        <f>G343</f>
        <v>0</v>
      </c>
    </row>
    <row r="343" spans="1:7" ht="12.75" customHeight="1" x14ac:dyDescent="0.25">
      <c r="A343" s="145">
        <v>323</v>
      </c>
      <c r="B343" s="196" t="s">
        <v>12</v>
      </c>
      <c r="C343" s="126">
        <f>C344</f>
        <v>237500</v>
      </c>
      <c r="D343" s="126">
        <f>D344</f>
        <v>0</v>
      </c>
      <c r="E343" s="126">
        <f>E344</f>
        <v>0</v>
      </c>
      <c r="F343" s="62">
        <f>F344</f>
        <v>0</v>
      </c>
      <c r="G343" s="62">
        <f>G344</f>
        <v>0</v>
      </c>
    </row>
    <row r="344" spans="1:7" ht="12.75" hidden="1" customHeight="1" x14ac:dyDescent="0.25">
      <c r="A344" s="189">
        <v>3237</v>
      </c>
      <c r="B344" s="56" t="s">
        <v>14</v>
      </c>
      <c r="C344" s="126">
        <v>237500</v>
      </c>
      <c r="D344" s="126">
        <v>0</v>
      </c>
      <c r="E344" s="126">
        <v>0</v>
      </c>
      <c r="F344" s="126">
        <v>0</v>
      </c>
      <c r="G344" s="126">
        <v>0</v>
      </c>
    </row>
    <row r="345" spans="1:7" ht="12.75" customHeight="1" x14ac:dyDescent="0.2">
      <c r="A345" s="202">
        <v>36</v>
      </c>
      <c r="B345" s="204" t="s">
        <v>209</v>
      </c>
      <c r="C345" s="171">
        <f t="shared" ref="C345:G346" si="165">C346</f>
        <v>323210</v>
      </c>
      <c r="D345" s="171">
        <f t="shared" si="165"/>
        <v>7528000</v>
      </c>
      <c r="E345" s="171">
        <f t="shared" si="165"/>
        <v>17827000</v>
      </c>
      <c r="F345" s="171">
        <f t="shared" si="165"/>
        <v>13953000</v>
      </c>
      <c r="G345" s="171">
        <f t="shared" si="165"/>
        <v>21247000</v>
      </c>
    </row>
    <row r="346" spans="1:7" ht="12.75" customHeight="1" x14ac:dyDescent="0.25">
      <c r="A346" s="157">
        <v>363</v>
      </c>
      <c r="B346" s="191" t="s">
        <v>131</v>
      </c>
      <c r="C346" s="197">
        <f t="shared" si="165"/>
        <v>323210</v>
      </c>
      <c r="D346" s="197">
        <f t="shared" si="165"/>
        <v>7528000</v>
      </c>
      <c r="E346" s="197">
        <f t="shared" si="165"/>
        <v>17827000</v>
      </c>
      <c r="F346" s="62">
        <f t="shared" si="165"/>
        <v>13953000</v>
      </c>
      <c r="G346" s="62">
        <f t="shared" si="165"/>
        <v>21247000</v>
      </c>
    </row>
    <row r="347" spans="1:7" ht="12.75" hidden="1" customHeight="1" x14ac:dyDescent="0.25">
      <c r="A347" s="220">
        <v>3632</v>
      </c>
      <c r="B347" s="190" t="s">
        <v>132</v>
      </c>
      <c r="C347" s="209">
        <v>323210</v>
      </c>
      <c r="D347" s="209">
        <v>7528000</v>
      </c>
      <c r="E347" s="209">
        <v>17827000</v>
      </c>
      <c r="F347" s="209">
        <v>13953000</v>
      </c>
      <c r="G347" s="209">
        <v>21247000</v>
      </c>
    </row>
    <row r="348" spans="1:7" ht="12.75" customHeight="1" x14ac:dyDescent="0.2">
      <c r="A348" s="185">
        <v>38</v>
      </c>
      <c r="B348" s="22" t="s">
        <v>60</v>
      </c>
      <c r="C348" s="171">
        <f t="shared" ref="C348:G349" si="166">C349</f>
        <v>2000</v>
      </c>
      <c r="D348" s="171">
        <f t="shared" si="166"/>
        <v>0</v>
      </c>
      <c r="E348" s="171">
        <f t="shared" si="166"/>
        <v>0</v>
      </c>
      <c r="F348" s="171">
        <f t="shared" si="166"/>
        <v>0</v>
      </c>
      <c r="G348" s="171">
        <f t="shared" si="166"/>
        <v>0</v>
      </c>
    </row>
    <row r="349" spans="1:7" ht="12.75" customHeight="1" x14ac:dyDescent="0.25">
      <c r="A349" s="189">
        <v>386</v>
      </c>
      <c r="B349" s="56" t="s">
        <v>133</v>
      </c>
      <c r="C349" s="126">
        <f t="shared" si="166"/>
        <v>2000</v>
      </c>
      <c r="D349" s="126">
        <f t="shared" si="166"/>
        <v>0</v>
      </c>
      <c r="E349" s="126">
        <f t="shared" si="166"/>
        <v>0</v>
      </c>
      <c r="F349" s="62">
        <f t="shared" si="166"/>
        <v>0</v>
      </c>
      <c r="G349" s="62">
        <f t="shared" si="166"/>
        <v>0</v>
      </c>
    </row>
    <row r="350" spans="1:7" ht="12.75" hidden="1" customHeight="1" x14ac:dyDescent="0.25">
      <c r="A350" s="189">
        <v>3861</v>
      </c>
      <c r="B350" s="56" t="s">
        <v>137</v>
      </c>
      <c r="C350" s="126">
        <v>2000</v>
      </c>
      <c r="D350" s="126">
        <v>0</v>
      </c>
      <c r="E350" s="126">
        <v>0</v>
      </c>
      <c r="F350" s="126">
        <v>0</v>
      </c>
      <c r="G350" s="126">
        <v>0</v>
      </c>
    </row>
    <row r="351" spans="1:7" ht="12.75" customHeight="1" x14ac:dyDescent="0.25">
      <c r="A351" s="189"/>
      <c r="B351" s="190"/>
      <c r="E351" s="207"/>
      <c r="F351" s="207"/>
      <c r="G351" s="207"/>
    </row>
    <row r="352" spans="1:7" ht="14.25" x14ac:dyDescent="0.2">
      <c r="A352" s="185" t="s">
        <v>195</v>
      </c>
      <c r="B352" s="22" t="s">
        <v>196</v>
      </c>
      <c r="C352" s="171">
        <f t="shared" ref="C352:G358" si="167">C353</f>
        <v>24626073.25</v>
      </c>
      <c r="D352" s="171">
        <f t="shared" si="167"/>
        <v>15174000</v>
      </c>
      <c r="E352" s="171">
        <f t="shared" si="167"/>
        <v>22440000</v>
      </c>
      <c r="F352" s="171">
        <f t="shared" si="167"/>
        <v>8900000</v>
      </c>
      <c r="G352" s="171">
        <f t="shared" si="167"/>
        <v>4000000</v>
      </c>
    </row>
    <row r="353" spans="1:7" ht="12.75" hidden="1" customHeight="1" x14ac:dyDescent="0.2">
      <c r="A353" s="185">
        <v>3</v>
      </c>
      <c r="B353" s="186" t="s">
        <v>40</v>
      </c>
      <c r="C353" s="171">
        <f t="shared" ref="C353:D353" si="168">C354+C357</f>
        <v>24626073.25</v>
      </c>
      <c r="D353" s="171">
        <f t="shared" si="168"/>
        <v>15174000</v>
      </c>
      <c r="E353" s="171">
        <f t="shared" ref="E353:G353" si="169">E354+E357</f>
        <v>22440000</v>
      </c>
      <c r="F353" s="171">
        <f t="shared" si="169"/>
        <v>8900000</v>
      </c>
      <c r="G353" s="171">
        <f t="shared" si="169"/>
        <v>4000000</v>
      </c>
    </row>
    <row r="354" spans="1:7" ht="12.75" customHeight="1" x14ac:dyDescent="0.2">
      <c r="A354" s="202">
        <v>36</v>
      </c>
      <c r="B354" s="204" t="s">
        <v>209</v>
      </c>
      <c r="C354" s="171">
        <f t="shared" ref="C354:G355" si="170">C355</f>
        <v>0</v>
      </c>
      <c r="D354" s="171">
        <f t="shared" si="170"/>
        <v>5985000</v>
      </c>
      <c r="E354" s="171">
        <f t="shared" si="170"/>
        <v>2440000</v>
      </c>
      <c r="F354" s="171">
        <f t="shared" si="170"/>
        <v>0</v>
      </c>
      <c r="G354" s="171">
        <f t="shared" si="170"/>
        <v>0</v>
      </c>
    </row>
    <row r="355" spans="1:7" ht="12.75" customHeight="1" x14ac:dyDescent="0.25">
      <c r="A355" s="145">
        <v>363</v>
      </c>
      <c r="B355" s="191" t="s">
        <v>131</v>
      </c>
      <c r="C355" s="197">
        <f t="shared" si="170"/>
        <v>0</v>
      </c>
      <c r="D355" s="197">
        <f t="shared" si="170"/>
        <v>5985000</v>
      </c>
      <c r="E355" s="197">
        <f t="shared" si="170"/>
        <v>2440000</v>
      </c>
      <c r="F355" s="62">
        <f t="shared" si="170"/>
        <v>0</v>
      </c>
      <c r="G355" s="62">
        <f t="shared" si="170"/>
        <v>0</v>
      </c>
    </row>
    <row r="356" spans="1:7" ht="12.75" hidden="1" customHeight="1" x14ac:dyDescent="0.25">
      <c r="A356" s="189">
        <v>3632</v>
      </c>
      <c r="B356" s="190" t="s">
        <v>132</v>
      </c>
      <c r="C356" s="209">
        <v>0</v>
      </c>
      <c r="D356" s="209">
        <v>5985000</v>
      </c>
      <c r="E356" s="209">
        <v>2440000</v>
      </c>
      <c r="F356" s="209">
        <v>0</v>
      </c>
      <c r="G356" s="209">
        <v>0</v>
      </c>
    </row>
    <row r="357" spans="1:7" ht="12.75" customHeight="1" x14ac:dyDescent="0.2">
      <c r="A357" s="185">
        <v>38</v>
      </c>
      <c r="B357" s="22" t="s">
        <v>60</v>
      </c>
      <c r="C357" s="171">
        <f t="shared" si="167"/>
        <v>24626073.25</v>
      </c>
      <c r="D357" s="171">
        <f t="shared" si="167"/>
        <v>9189000</v>
      </c>
      <c r="E357" s="171">
        <f t="shared" si="167"/>
        <v>20000000</v>
      </c>
      <c r="F357" s="171">
        <f t="shared" si="167"/>
        <v>8900000</v>
      </c>
      <c r="G357" s="171">
        <f t="shared" si="167"/>
        <v>4000000</v>
      </c>
    </row>
    <row r="358" spans="1:7" ht="12.75" customHeight="1" x14ac:dyDescent="0.25">
      <c r="A358" s="189">
        <v>386</v>
      </c>
      <c r="B358" s="56" t="s">
        <v>133</v>
      </c>
      <c r="C358" s="126">
        <f t="shared" si="167"/>
        <v>24626073.25</v>
      </c>
      <c r="D358" s="126">
        <f t="shared" si="167"/>
        <v>9189000</v>
      </c>
      <c r="E358" s="126">
        <f t="shared" si="167"/>
        <v>20000000</v>
      </c>
      <c r="F358" s="62">
        <f t="shared" si="167"/>
        <v>8900000</v>
      </c>
      <c r="G358" s="62">
        <f t="shared" si="167"/>
        <v>4000000</v>
      </c>
    </row>
    <row r="359" spans="1:7" ht="25.5" hidden="1" customHeight="1" x14ac:dyDescent="0.25">
      <c r="A359" s="189">
        <v>3861</v>
      </c>
      <c r="B359" s="56" t="s">
        <v>137</v>
      </c>
      <c r="C359" s="126">
        <v>24626073.25</v>
      </c>
      <c r="D359" s="126">
        <v>9189000</v>
      </c>
      <c r="E359" s="126">
        <v>20000000</v>
      </c>
      <c r="F359" s="126">
        <v>8900000</v>
      </c>
      <c r="G359" s="126">
        <v>4000000</v>
      </c>
    </row>
    <row r="360" spans="1:7" ht="9" customHeight="1" x14ac:dyDescent="0.25">
      <c r="A360" s="189"/>
      <c r="B360" s="190"/>
      <c r="C360" s="209"/>
      <c r="D360" s="209"/>
      <c r="E360" s="209"/>
      <c r="F360" s="209"/>
      <c r="G360" s="209"/>
    </row>
    <row r="361" spans="1:7" ht="28.5" x14ac:dyDescent="0.2">
      <c r="A361" s="185" t="s">
        <v>177</v>
      </c>
      <c r="B361" s="22" t="s">
        <v>174</v>
      </c>
      <c r="C361" s="171">
        <f t="shared" ref="C361:G364" si="171">C362</f>
        <v>1652520.8</v>
      </c>
      <c r="D361" s="171">
        <f t="shared" si="171"/>
        <v>1473000</v>
      </c>
      <c r="E361" s="171">
        <f t="shared" si="171"/>
        <v>1012500</v>
      </c>
      <c r="F361" s="171">
        <f t="shared" si="171"/>
        <v>15000000</v>
      </c>
      <c r="G361" s="171">
        <f t="shared" si="171"/>
        <v>25000000</v>
      </c>
    </row>
    <row r="362" spans="1:7" ht="11.45" hidden="1" customHeight="1" x14ac:dyDescent="0.2">
      <c r="A362" s="185">
        <v>3</v>
      </c>
      <c r="B362" s="186" t="s">
        <v>40</v>
      </c>
      <c r="C362" s="171">
        <f>C363+C366</f>
        <v>1652520.8</v>
      </c>
      <c r="D362" s="171">
        <f>D363+D366</f>
        <v>1473000</v>
      </c>
      <c r="E362" s="171">
        <f>E363+E366</f>
        <v>1012500</v>
      </c>
      <c r="F362" s="171">
        <f>F363+F366</f>
        <v>15000000</v>
      </c>
      <c r="G362" s="171">
        <f>G363+G366</f>
        <v>25000000</v>
      </c>
    </row>
    <row r="363" spans="1:7" ht="12.75" customHeight="1" x14ac:dyDescent="0.2">
      <c r="A363" s="185">
        <v>32</v>
      </c>
      <c r="B363" s="192" t="s">
        <v>4</v>
      </c>
      <c r="C363" s="171">
        <f t="shared" si="171"/>
        <v>1652520.8</v>
      </c>
      <c r="D363" s="171">
        <f t="shared" si="171"/>
        <v>1448000</v>
      </c>
      <c r="E363" s="171">
        <f t="shared" si="171"/>
        <v>1012500</v>
      </c>
      <c r="F363" s="171">
        <f t="shared" si="171"/>
        <v>15000000</v>
      </c>
      <c r="G363" s="171">
        <f t="shared" si="171"/>
        <v>25000000</v>
      </c>
    </row>
    <row r="364" spans="1:7" ht="12.75" customHeight="1" x14ac:dyDescent="0.25">
      <c r="A364" s="145">
        <v>323</v>
      </c>
      <c r="B364" s="196" t="s">
        <v>12</v>
      </c>
      <c r="C364" s="126">
        <f t="shared" si="171"/>
        <v>1652520.8</v>
      </c>
      <c r="D364" s="126">
        <f t="shared" si="171"/>
        <v>1448000</v>
      </c>
      <c r="E364" s="126">
        <f t="shared" si="171"/>
        <v>1012500</v>
      </c>
      <c r="F364" s="62">
        <f t="shared" si="171"/>
        <v>15000000</v>
      </c>
      <c r="G364" s="62">
        <f t="shared" si="171"/>
        <v>25000000</v>
      </c>
    </row>
    <row r="365" spans="1:7" ht="12.75" hidden="1" customHeight="1" x14ac:dyDescent="0.25">
      <c r="A365" s="189">
        <v>3237</v>
      </c>
      <c r="B365" s="56" t="s">
        <v>14</v>
      </c>
      <c r="C365" s="126">
        <v>1652520.8</v>
      </c>
      <c r="D365" s="126">
        <v>1448000</v>
      </c>
      <c r="E365" s="126">
        <v>1012500</v>
      </c>
      <c r="F365" s="126">
        <v>15000000</v>
      </c>
      <c r="G365" s="126">
        <v>25000000</v>
      </c>
    </row>
    <row r="366" spans="1:7" ht="12.75" customHeight="1" x14ac:dyDescent="0.2">
      <c r="A366" s="202">
        <v>36</v>
      </c>
      <c r="B366" s="204" t="s">
        <v>209</v>
      </c>
      <c r="C366" s="171">
        <f t="shared" ref="C366:G366" si="172">C367</f>
        <v>0</v>
      </c>
      <c r="D366" s="171">
        <f t="shared" si="172"/>
        <v>25000</v>
      </c>
      <c r="E366" s="171">
        <f t="shared" si="172"/>
        <v>0</v>
      </c>
      <c r="F366" s="171">
        <f t="shared" si="172"/>
        <v>0</v>
      </c>
      <c r="G366" s="171">
        <f t="shared" si="172"/>
        <v>0</v>
      </c>
    </row>
    <row r="367" spans="1:7" ht="12.75" customHeight="1" x14ac:dyDescent="0.25">
      <c r="A367" s="145">
        <v>363</v>
      </c>
      <c r="B367" s="191" t="s">
        <v>131</v>
      </c>
      <c r="C367" s="197">
        <f>C368</f>
        <v>0</v>
      </c>
      <c r="D367" s="197">
        <f>D368</f>
        <v>25000</v>
      </c>
      <c r="E367" s="197">
        <f>E368</f>
        <v>0</v>
      </c>
      <c r="F367" s="62">
        <f>F368</f>
        <v>0</v>
      </c>
      <c r="G367" s="62">
        <f>G368</f>
        <v>0</v>
      </c>
    </row>
    <row r="368" spans="1:7" ht="12.75" hidden="1" customHeight="1" x14ac:dyDescent="0.25">
      <c r="A368" s="145">
        <v>3631</v>
      </c>
      <c r="B368" s="218" t="s">
        <v>172</v>
      </c>
      <c r="C368" s="126">
        <v>0</v>
      </c>
      <c r="D368" s="126">
        <v>25000</v>
      </c>
      <c r="E368" s="126">
        <v>0</v>
      </c>
      <c r="F368" s="126">
        <v>0</v>
      </c>
      <c r="G368" s="126">
        <v>0</v>
      </c>
    </row>
    <row r="369" spans="1:7" ht="9" customHeight="1" x14ac:dyDescent="0.25">
      <c r="A369" s="189"/>
      <c r="B369" s="218"/>
      <c r="C369" s="126"/>
      <c r="D369" s="126"/>
      <c r="E369" s="126"/>
      <c r="F369" s="126"/>
      <c r="G369" s="126"/>
    </row>
    <row r="370" spans="1:7" ht="28.5" x14ac:dyDescent="0.2">
      <c r="A370" s="185" t="s">
        <v>180</v>
      </c>
      <c r="B370" s="22" t="s">
        <v>173</v>
      </c>
      <c r="C370" s="171">
        <f t="shared" ref="C370:G371" si="173">C371</f>
        <v>5882204.3799999999</v>
      </c>
      <c r="D370" s="171">
        <f t="shared" si="173"/>
        <v>15400000</v>
      </c>
      <c r="E370" s="171">
        <f t="shared" si="173"/>
        <v>8700000</v>
      </c>
      <c r="F370" s="171">
        <f t="shared" si="173"/>
        <v>0</v>
      </c>
      <c r="G370" s="171">
        <f t="shared" si="173"/>
        <v>0</v>
      </c>
    </row>
    <row r="371" spans="1:7" ht="12.75" hidden="1" customHeight="1" x14ac:dyDescent="0.2">
      <c r="A371" s="185">
        <v>3</v>
      </c>
      <c r="B371" s="186" t="s">
        <v>40</v>
      </c>
      <c r="C371" s="171">
        <f t="shared" si="173"/>
        <v>5882204.3799999999</v>
      </c>
      <c r="D371" s="171">
        <f t="shared" si="173"/>
        <v>15400000</v>
      </c>
      <c r="E371" s="171">
        <f t="shared" si="173"/>
        <v>8700000</v>
      </c>
      <c r="F371" s="171">
        <f t="shared" si="173"/>
        <v>0</v>
      </c>
      <c r="G371" s="171">
        <f t="shared" si="173"/>
        <v>0</v>
      </c>
    </row>
    <row r="372" spans="1:7" ht="12.75" customHeight="1" x14ac:dyDescent="0.2">
      <c r="A372" s="185">
        <v>32</v>
      </c>
      <c r="B372" s="192" t="s">
        <v>4</v>
      </c>
      <c r="C372" s="171">
        <f t="shared" ref="C372:D372" si="174">C373+C375</f>
        <v>5882204.3799999999</v>
      </c>
      <c r="D372" s="171">
        <f t="shared" si="174"/>
        <v>15400000</v>
      </c>
      <c r="E372" s="171">
        <f t="shared" ref="E372:G372" si="175">E373+E375</f>
        <v>8700000</v>
      </c>
      <c r="F372" s="171">
        <f t="shared" si="175"/>
        <v>0</v>
      </c>
      <c r="G372" s="171">
        <f t="shared" si="175"/>
        <v>0</v>
      </c>
    </row>
    <row r="373" spans="1:7" ht="12.75" customHeight="1" x14ac:dyDescent="0.25">
      <c r="A373" s="145">
        <v>323</v>
      </c>
      <c r="B373" s="196" t="s">
        <v>12</v>
      </c>
      <c r="C373" s="126">
        <f t="shared" ref="C373:G373" si="176">C374</f>
        <v>1114474.1100000001</v>
      </c>
      <c r="D373" s="126">
        <f t="shared" si="176"/>
        <v>300000</v>
      </c>
      <c r="E373" s="126">
        <f t="shared" si="176"/>
        <v>600000</v>
      </c>
      <c r="F373" s="62">
        <f t="shared" si="176"/>
        <v>0</v>
      </c>
      <c r="G373" s="62">
        <f t="shared" si="176"/>
        <v>0</v>
      </c>
    </row>
    <row r="374" spans="1:7" ht="12.75" hidden="1" customHeight="1" x14ac:dyDescent="0.25">
      <c r="A374" s="189">
        <v>3237</v>
      </c>
      <c r="B374" s="56" t="s">
        <v>14</v>
      </c>
      <c r="C374" s="126">
        <v>1114474.1100000001</v>
      </c>
      <c r="D374" s="126">
        <v>300000</v>
      </c>
      <c r="E374" s="126">
        <v>600000</v>
      </c>
      <c r="F374" s="62">
        <v>0</v>
      </c>
      <c r="G374" s="62">
        <v>0</v>
      </c>
    </row>
    <row r="375" spans="1:7" ht="12.75" customHeight="1" x14ac:dyDescent="0.25">
      <c r="A375" s="145">
        <v>329</v>
      </c>
      <c r="B375" s="190" t="s">
        <v>57</v>
      </c>
      <c r="C375" s="126">
        <f t="shared" ref="C375:G375" si="177">C376</f>
        <v>4767730.2699999996</v>
      </c>
      <c r="D375" s="126">
        <f t="shared" si="177"/>
        <v>15100000</v>
      </c>
      <c r="E375" s="126">
        <f t="shared" si="177"/>
        <v>8100000</v>
      </c>
      <c r="F375" s="62">
        <f t="shared" si="177"/>
        <v>0</v>
      </c>
      <c r="G375" s="62">
        <f t="shared" si="177"/>
        <v>0</v>
      </c>
    </row>
    <row r="376" spans="1:7" ht="12.75" hidden="1" customHeight="1" x14ac:dyDescent="0.25">
      <c r="A376" s="189">
        <v>3299</v>
      </c>
      <c r="B376" s="190" t="s">
        <v>57</v>
      </c>
      <c r="C376" s="126">
        <v>4767730.2699999996</v>
      </c>
      <c r="D376" s="126">
        <v>15100000</v>
      </c>
      <c r="E376" s="126">
        <v>8100000</v>
      </c>
      <c r="F376" s="126">
        <v>0</v>
      </c>
      <c r="G376" s="126">
        <v>0</v>
      </c>
    </row>
    <row r="377" spans="1:7" ht="9" customHeight="1" x14ac:dyDescent="0.25">
      <c r="A377" s="189"/>
      <c r="B377" s="190"/>
      <c r="C377" s="209"/>
      <c r="D377" s="209"/>
      <c r="E377" s="209"/>
      <c r="F377" s="209"/>
      <c r="G377" s="209"/>
    </row>
    <row r="378" spans="1:7" ht="28.5" x14ac:dyDescent="0.2">
      <c r="A378" s="73" t="s">
        <v>181</v>
      </c>
      <c r="B378" s="188" t="s">
        <v>253</v>
      </c>
      <c r="C378" s="171">
        <f t="shared" ref="C378:G380" si="178">C379</f>
        <v>2417928.85</v>
      </c>
      <c r="D378" s="171">
        <f t="shared" si="178"/>
        <v>2680000</v>
      </c>
      <c r="E378" s="171">
        <f t="shared" si="178"/>
        <v>4000000</v>
      </c>
      <c r="F378" s="171">
        <f t="shared" si="178"/>
        <v>6000000</v>
      </c>
      <c r="G378" s="171">
        <f t="shared" si="178"/>
        <v>8000000</v>
      </c>
    </row>
    <row r="379" spans="1:7" ht="12.75" hidden="1" customHeight="1" x14ac:dyDescent="0.2">
      <c r="A379" s="185">
        <v>3</v>
      </c>
      <c r="B379" s="186" t="s">
        <v>40</v>
      </c>
      <c r="C379" s="171">
        <f t="shared" si="178"/>
        <v>2417928.85</v>
      </c>
      <c r="D379" s="171">
        <f t="shared" si="178"/>
        <v>2680000</v>
      </c>
      <c r="E379" s="171">
        <f t="shared" si="178"/>
        <v>4000000</v>
      </c>
      <c r="F379" s="171">
        <f t="shared" si="178"/>
        <v>6000000</v>
      </c>
      <c r="G379" s="171">
        <f t="shared" si="178"/>
        <v>8000000</v>
      </c>
    </row>
    <row r="380" spans="1:7" ht="12.75" customHeight="1" x14ac:dyDescent="0.2">
      <c r="A380" s="202">
        <v>36</v>
      </c>
      <c r="B380" s="204" t="s">
        <v>209</v>
      </c>
      <c r="C380" s="171">
        <f t="shared" si="178"/>
        <v>2417928.85</v>
      </c>
      <c r="D380" s="171">
        <f t="shared" si="178"/>
        <v>2680000</v>
      </c>
      <c r="E380" s="171">
        <f t="shared" si="178"/>
        <v>4000000</v>
      </c>
      <c r="F380" s="171">
        <f t="shared" si="178"/>
        <v>6000000</v>
      </c>
      <c r="G380" s="171">
        <f t="shared" si="178"/>
        <v>8000000</v>
      </c>
    </row>
    <row r="381" spans="1:7" ht="12.75" customHeight="1" x14ac:dyDescent="0.25">
      <c r="A381" s="145">
        <v>363</v>
      </c>
      <c r="B381" s="191" t="s">
        <v>131</v>
      </c>
      <c r="C381" s="126">
        <f t="shared" ref="C381:D381" si="179">C382+C383</f>
        <v>2417928.85</v>
      </c>
      <c r="D381" s="126">
        <f t="shared" si="179"/>
        <v>2680000</v>
      </c>
      <c r="E381" s="126">
        <f t="shared" ref="E381:G381" si="180">E382+E383</f>
        <v>4000000</v>
      </c>
      <c r="F381" s="62">
        <f t="shared" si="180"/>
        <v>6000000</v>
      </c>
      <c r="G381" s="62">
        <f t="shared" si="180"/>
        <v>8000000</v>
      </c>
    </row>
    <row r="382" spans="1:7" ht="12.75" hidden="1" customHeight="1" x14ac:dyDescent="0.25">
      <c r="A382" s="145">
        <v>3631</v>
      </c>
      <c r="B382" s="218" t="s">
        <v>172</v>
      </c>
      <c r="C382" s="126">
        <v>1961206.47</v>
      </c>
      <c r="D382" s="126">
        <v>2500000</v>
      </c>
      <c r="E382" s="126">
        <v>3900000</v>
      </c>
      <c r="F382" s="126">
        <v>6000000</v>
      </c>
      <c r="G382" s="126">
        <v>8000000</v>
      </c>
    </row>
    <row r="383" spans="1:7" ht="12.75" hidden="1" customHeight="1" x14ac:dyDescent="0.25">
      <c r="A383" s="189">
        <v>3632</v>
      </c>
      <c r="B383" s="218" t="s">
        <v>132</v>
      </c>
      <c r="C383" s="197">
        <v>456722.38</v>
      </c>
      <c r="D383" s="197">
        <v>180000</v>
      </c>
      <c r="E383" s="197">
        <v>100000</v>
      </c>
      <c r="F383" s="197">
        <v>0</v>
      </c>
      <c r="G383" s="197">
        <v>0</v>
      </c>
    </row>
    <row r="384" spans="1:7" ht="12.75" customHeight="1" x14ac:dyDescent="0.25">
      <c r="A384" s="189"/>
      <c r="B384" s="218"/>
      <c r="C384" s="197"/>
      <c r="D384" s="197"/>
      <c r="E384" s="197"/>
      <c r="F384" s="197"/>
      <c r="G384" s="197"/>
    </row>
    <row r="385" spans="1:7" ht="28.5" x14ac:dyDescent="0.2">
      <c r="A385" s="73" t="s">
        <v>274</v>
      </c>
      <c r="B385" s="22" t="s">
        <v>275</v>
      </c>
      <c r="C385" s="171">
        <f>C386</f>
        <v>383000</v>
      </c>
      <c r="D385" s="171">
        <f t="shared" ref="D385:G386" si="181">D386</f>
        <v>0</v>
      </c>
      <c r="E385" s="171">
        <f t="shared" si="181"/>
        <v>0</v>
      </c>
      <c r="F385" s="171">
        <f t="shared" si="181"/>
        <v>0</v>
      </c>
      <c r="G385" s="171">
        <f t="shared" si="181"/>
        <v>0</v>
      </c>
    </row>
    <row r="386" spans="1:7" ht="12.75" hidden="1" customHeight="1" x14ac:dyDescent="0.2">
      <c r="A386" s="185">
        <v>3</v>
      </c>
      <c r="B386" s="186" t="s">
        <v>40</v>
      </c>
      <c r="C386" s="171">
        <f>C387</f>
        <v>383000</v>
      </c>
      <c r="D386" s="171">
        <f t="shared" si="181"/>
        <v>0</v>
      </c>
      <c r="E386" s="171">
        <f t="shared" si="181"/>
        <v>0</v>
      </c>
      <c r="F386" s="171">
        <f>F387</f>
        <v>0</v>
      </c>
      <c r="G386" s="171">
        <f>G387</f>
        <v>0</v>
      </c>
    </row>
    <row r="387" spans="1:7" ht="12.75" customHeight="1" x14ac:dyDescent="0.2">
      <c r="A387" s="185">
        <v>38</v>
      </c>
      <c r="B387" s="22" t="s">
        <v>60</v>
      </c>
      <c r="C387" s="171">
        <f>C388</f>
        <v>383000</v>
      </c>
      <c r="D387" s="171">
        <f t="shared" ref="D387:G388" si="182">D388</f>
        <v>0</v>
      </c>
      <c r="E387" s="171">
        <f t="shared" si="182"/>
        <v>0</v>
      </c>
      <c r="F387" s="171">
        <f t="shared" si="182"/>
        <v>0</v>
      </c>
      <c r="G387" s="171">
        <f t="shared" si="182"/>
        <v>0</v>
      </c>
    </row>
    <row r="388" spans="1:7" ht="12.75" customHeight="1" x14ac:dyDescent="0.25">
      <c r="A388" s="189">
        <v>386</v>
      </c>
      <c r="B388" s="56" t="s">
        <v>133</v>
      </c>
      <c r="C388" s="126">
        <f>C389</f>
        <v>383000</v>
      </c>
      <c r="D388" s="126">
        <f t="shared" si="182"/>
        <v>0</v>
      </c>
      <c r="E388" s="126">
        <f t="shared" si="182"/>
        <v>0</v>
      </c>
      <c r="F388" s="62">
        <f t="shared" si="182"/>
        <v>0</v>
      </c>
      <c r="G388" s="62">
        <f t="shared" si="182"/>
        <v>0</v>
      </c>
    </row>
    <row r="389" spans="1:7" ht="12.75" hidden="1" customHeight="1" x14ac:dyDescent="0.25">
      <c r="A389" s="189">
        <v>3861</v>
      </c>
      <c r="B389" s="56" t="s">
        <v>137</v>
      </c>
      <c r="C389" s="126">
        <v>383000</v>
      </c>
      <c r="D389" s="126">
        <v>0</v>
      </c>
      <c r="E389" s="126">
        <v>0</v>
      </c>
      <c r="F389" s="126">
        <v>0</v>
      </c>
      <c r="G389" s="126">
        <v>0</v>
      </c>
    </row>
    <row r="390" spans="1:7" ht="11.25" customHeight="1" x14ac:dyDescent="0.25">
      <c r="A390" s="189"/>
      <c r="B390" s="190"/>
      <c r="E390" s="207"/>
      <c r="F390" s="207"/>
      <c r="G390" s="207"/>
    </row>
    <row r="391" spans="1:7" ht="25.5" customHeight="1" x14ac:dyDescent="0.2">
      <c r="A391" s="73" t="s">
        <v>190</v>
      </c>
      <c r="B391" s="22" t="s">
        <v>191</v>
      </c>
      <c r="C391" s="171">
        <f t="shared" ref="C391:D391" si="183">C392+C399</f>
        <v>883387.33</v>
      </c>
      <c r="D391" s="171">
        <f t="shared" si="183"/>
        <v>2765000</v>
      </c>
      <c r="E391" s="171">
        <f>E392+E399</f>
        <v>9003000</v>
      </c>
      <c r="F391" s="171">
        <f>F392+F399</f>
        <v>24622000</v>
      </c>
      <c r="G391" s="171">
        <f>G392+G399</f>
        <v>0</v>
      </c>
    </row>
    <row r="392" spans="1:7" ht="11.25" hidden="1" customHeight="1" x14ac:dyDescent="0.2">
      <c r="A392" s="185">
        <v>3</v>
      </c>
      <c r="B392" s="186" t="s">
        <v>40</v>
      </c>
      <c r="C392" s="171">
        <f>C393+C396</f>
        <v>883387.33</v>
      </c>
      <c r="D392" s="171">
        <f>D393+D396</f>
        <v>2765000</v>
      </c>
      <c r="E392" s="171">
        <f>E393+E396</f>
        <v>5003000</v>
      </c>
      <c r="F392" s="171">
        <f>F393+F396</f>
        <v>6559000</v>
      </c>
      <c r="G392" s="171">
        <f>G393+G396</f>
        <v>0</v>
      </c>
    </row>
    <row r="393" spans="1:7" ht="12.75" customHeight="1" x14ac:dyDescent="0.2">
      <c r="A393" s="185">
        <v>32</v>
      </c>
      <c r="B393" s="192" t="s">
        <v>4</v>
      </c>
      <c r="C393" s="171">
        <f t="shared" ref="C393:G393" si="184">C394</f>
        <v>883387.33</v>
      </c>
      <c r="D393" s="171">
        <f t="shared" si="184"/>
        <v>2750000</v>
      </c>
      <c r="E393" s="171">
        <f t="shared" si="184"/>
        <v>4983000</v>
      </c>
      <c r="F393" s="171">
        <f t="shared" si="184"/>
        <v>6534000</v>
      </c>
      <c r="G393" s="171">
        <f t="shared" si="184"/>
        <v>0</v>
      </c>
    </row>
    <row r="394" spans="1:7" ht="12" customHeight="1" x14ac:dyDescent="0.25">
      <c r="A394" s="145">
        <v>323</v>
      </c>
      <c r="B394" s="196" t="s">
        <v>12</v>
      </c>
      <c r="C394" s="126">
        <f t="shared" ref="C394:G394" si="185">C395</f>
        <v>883387.33</v>
      </c>
      <c r="D394" s="126">
        <f t="shared" si="185"/>
        <v>2750000</v>
      </c>
      <c r="E394" s="126">
        <f t="shared" si="185"/>
        <v>4983000</v>
      </c>
      <c r="F394" s="62">
        <f t="shared" si="185"/>
        <v>6534000</v>
      </c>
      <c r="G394" s="62">
        <f t="shared" si="185"/>
        <v>0</v>
      </c>
    </row>
    <row r="395" spans="1:7" ht="13.5" hidden="1" customHeight="1" x14ac:dyDescent="0.25">
      <c r="A395" s="189">
        <v>3237</v>
      </c>
      <c r="B395" s="56" t="s">
        <v>14</v>
      </c>
      <c r="C395" s="126">
        <v>883387.33</v>
      </c>
      <c r="D395" s="126">
        <v>2750000</v>
      </c>
      <c r="E395" s="126">
        <v>4983000</v>
      </c>
      <c r="F395" s="126">
        <v>6534000</v>
      </c>
      <c r="G395" s="126">
        <v>0</v>
      </c>
    </row>
    <row r="396" spans="1:7" ht="13.5" customHeight="1" x14ac:dyDescent="0.2">
      <c r="A396" s="185">
        <v>34</v>
      </c>
      <c r="B396" s="22" t="s">
        <v>16</v>
      </c>
      <c r="C396" s="171">
        <f t="shared" ref="C396:G397" si="186">C397</f>
        <v>0</v>
      </c>
      <c r="D396" s="171">
        <f t="shared" si="186"/>
        <v>15000</v>
      </c>
      <c r="E396" s="171">
        <f t="shared" si="186"/>
        <v>20000</v>
      </c>
      <c r="F396" s="171">
        <f t="shared" si="186"/>
        <v>25000</v>
      </c>
      <c r="G396" s="171">
        <f t="shared" si="186"/>
        <v>0</v>
      </c>
    </row>
    <row r="397" spans="1:7" ht="13.5" customHeight="1" x14ac:dyDescent="0.25">
      <c r="A397" s="189">
        <v>343</v>
      </c>
      <c r="B397" s="56" t="s">
        <v>64</v>
      </c>
      <c r="C397" s="126">
        <f>C398</f>
        <v>0</v>
      </c>
      <c r="D397" s="126">
        <f>D398</f>
        <v>15000</v>
      </c>
      <c r="E397" s="126">
        <f t="shared" si="186"/>
        <v>20000</v>
      </c>
      <c r="F397" s="62">
        <f t="shared" si="186"/>
        <v>25000</v>
      </c>
      <c r="G397" s="62">
        <f t="shared" si="186"/>
        <v>0</v>
      </c>
    </row>
    <row r="398" spans="1:7" ht="13.5" hidden="1" customHeight="1" x14ac:dyDescent="0.25">
      <c r="A398" s="189">
        <v>3431</v>
      </c>
      <c r="B398" s="56" t="s">
        <v>65</v>
      </c>
      <c r="C398" s="126">
        <v>0</v>
      </c>
      <c r="D398" s="126">
        <v>15000</v>
      </c>
      <c r="E398" s="126">
        <v>20000</v>
      </c>
      <c r="F398" s="126">
        <v>25000</v>
      </c>
      <c r="G398" s="126">
        <v>0</v>
      </c>
    </row>
    <row r="399" spans="1:7" ht="13.5" hidden="1" customHeight="1" x14ac:dyDescent="0.2">
      <c r="A399" s="185">
        <v>4</v>
      </c>
      <c r="B399" s="186" t="s">
        <v>61</v>
      </c>
      <c r="C399" s="171">
        <f t="shared" ref="C399:G399" si="187">C400</f>
        <v>0</v>
      </c>
      <c r="D399" s="171">
        <f t="shared" si="187"/>
        <v>0</v>
      </c>
      <c r="E399" s="171">
        <f t="shared" si="187"/>
        <v>4000000</v>
      </c>
      <c r="F399" s="171">
        <f t="shared" si="187"/>
        <v>18063000</v>
      </c>
      <c r="G399" s="171">
        <f t="shared" si="187"/>
        <v>0</v>
      </c>
    </row>
    <row r="400" spans="1:7" ht="13.5" customHeight="1" x14ac:dyDescent="0.2">
      <c r="A400" s="185">
        <v>42</v>
      </c>
      <c r="B400" s="186" t="s">
        <v>21</v>
      </c>
      <c r="C400" s="171">
        <f t="shared" ref="C400:D400" si="188">C401+C403</f>
        <v>0</v>
      </c>
      <c r="D400" s="171">
        <f t="shared" si="188"/>
        <v>0</v>
      </c>
      <c r="E400" s="171">
        <f t="shared" ref="E400" si="189">E401+E403</f>
        <v>4000000</v>
      </c>
      <c r="F400" s="171">
        <f t="shared" ref="F400" si="190">F401+F403</f>
        <v>18063000</v>
      </c>
      <c r="G400" s="171">
        <f t="shared" ref="G400" si="191">G401+G403</f>
        <v>0</v>
      </c>
    </row>
    <row r="401" spans="1:7" ht="13.5" customHeight="1" x14ac:dyDescent="0.25">
      <c r="A401" s="189">
        <v>422</v>
      </c>
      <c r="B401" s="191" t="s">
        <v>26</v>
      </c>
      <c r="C401" s="126">
        <f t="shared" ref="C401:G401" si="192">C402</f>
        <v>0</v>
      </c>
      <c r="D401" s="126">
        <f t="shared" si="192"/>
        <v>0</v>
      </c>
      <c r="E401" s="126">
        <f t="shared" si="192"/>
        <v>4000000</v>
      </c>
      <c r="F401" s="62">
        <f t="shared" si="192"/>
        <v>18063000</v>
      </c>
      <c r="G401" s="62">
        <f t="shared" si="192"/>
        <v>0</v>
      </c>
    </row>
    <row r="402" spans="1:7" ht="13.5" hidden="1" customHeight="1" x14ac:dyDescent="0.25">
      <c r="A402" s="189">
        <v>4225</v>
      </c>
      <c r="B402" s="191" t="s">
        <v>236</v>
      </c>
      <c r="C402" s="126">
        <v>0</v>
      </c>
      <c r="D402" s="126">
        <v>0</v>
      </c>
      <c r="E402" s="126">
        <v>4000000</v>
      </c>
      <c r="F402" s="126">
        <v>18063000</v>
      </c>
      <c r="G402" s="126">
        <v>0</v>
      </c>
    </row>
    <row r="403" spans="1:7" ht="9.75" customHeight="1" x14ac:dyDescent="0.25">
      <c r="A403" s="195"/>
      <c r="B403" s="191"/>
      <c r="C403" s="197"/>
      <c r="D403" s="197"/>
      <c r="E403" s="197"/>
      <c r="F403" s="197"/>
      <c r="G403" s="197"/>
    </row>
    <row r="404" spans="1:7" ht="12.75" customHeight="1" x14ac:dyDescent="0.2">
      <c r="A404" s="185" t="s">
        <v>214</v>
      </c>
      <c r="B404" s="22" t="s">
        <v>199</v>
      </c>
      <c r="C404" s="171">
        <f>C405</f>
        <v>0</v>
      </c>
      <c r="D404" s="171">
        <f>D405</f>
        <v>10500000</v>
      </c>
      <c r="E404" s="171">
        <f t="shared" ref="E404:G406" si="193">E405</f>
        <v>8000000</v>
      </c>
      <c r="F404" s="171">
        <f t="shared" si="193"/>
        <v>8000000</v>
      </c>
      <c r="G404" s="171">
        <f t="shared" si="193"/>
        <v>6000000</v>
      </c>
    </row>
    <row r="405" spans="1:7" ht="12.75" hidden="1" customHeight="1" x14ac:dyDescent="0.2">
      <c r="A405" s="185">
        <v>3</v>
      </c>
      <c r="B405" s="186" t="s">
        <v>40</v>
      </c>
      <c r="C405" s="171">
        <f>C406</f>
        <v>0</v>
      </c>
      <c r="D405" s="171">
        <f>D406</f>
        <v>10500000</v>
      </c>
      <c r="E405" s="171">
        <f t="shared" si="193"/>
        <v>8000000</v>
      </c>
      <c r="F405" s="171">
        <f t="shared" si="193"/>
        <v>8000000</v>
      </c>
      <c r="G405" s="171">
        <f t="shared" si="193"/>
        <v>6000000</v>
      </c>
    </row>
    <row r="406" spans="1:7" ht="12.75" customHeight="1" x14ac:dyDescent="0.2">
      <c r="A406" s="202">
        <v>36</v>
      </c>
      <c r="B406" s="204" t="s">
        <v>209</v>
      </c>
      <c r="C406" s="171">
        <f t="shared" ref="C406:D406" si="194">C407</f>
        <v>0</v>
      </c>
      <c r="D406" s="171">
        <f t="shared" si="194"/>
        <v>10500000</v>
      </c>
      <c r="E406" s="171">
        <f t="shared" si="193"/>
        <v>8000000</v>
      </c>
      <c r="F406" s="171">
        <f t="shared" si="193"/>
        <v>8000000</v>
      </c>
      <c r="G406" s="171">
        <f t="shared" si="193"/>
        <v>6000000</v>
      </c>
    </row>
    <row r="407" spans="1:7" ht="12.75" customHeight="1" x14ac:dyDescent="0.25">
      <c r="A407" s="145">
        <v>363</v>
      </c>
      <c r="B407" s="191" t="s">
        <v>131</v>
      </c>
      <c r="C407" s="126">
        <f>C408+C441</f>
        <v>0</v>
      </c>
      <c r="D407" s="126">
        <f>D408+D441</f>
        <v>10500000</v>
      </c>
      <c r="E407" s="126">
        <f>E408</f>
        <v>8000000</v>
      </c>
      <c r="F407" s="62">
        <f>F408</f>
        <v>8000000</v>
      </c>
      <c r="G407" s="62">
        <f>G408</f>
        <v>6000000</v>
      </c>
    </row>
    <row r="408" spans="1:7" ht="12.75" hidden="1" customHeight="1" x14ac:dyDescent="0.25">
      <c r="A408" s="189">
        <v>3632</v>
      </c>
      <c r="B408" s="56" t="s">
        <v>132</v>
      </c>
      <c r="C408" s="126">
        <v>0</v>
      </c>
      <c r="D408" s="126">
        <v>10500000</v>
      </c>
      <c r="E408" s="126">
        <v>8000000</v>
      </c>
      <c r="F408" s="126">
        <v>8000000</v>
      </c>
      <c r="G408" s="126">
        <v>6000000</v>
      </c>
    </row>
    <row r="409" spans="1:7" ht="12.75" customHeight="1" x14ac:dyDescent="0.25">
      <c r="A409" s="189"/>
      <c r="B409" s="56"/>
      <c r="C409" s="126"/>
      <c r="D409" s="126"/>
      <c r="E409" s="126"/>
      <c r="F409" s="126"/>
      <c r="G409" s="126"/>
    </row>
    <row r="410" spans="1:7" ht="13.15" customHeight="1" x14ac:dyDescent="0.2">
      <c r="A410" s="185" t="s">
        <v>232</v>
      </c>
      <c r="B410" s="22" t="s">
        <v>233</v>
      </c>
      <c r="C410" s="171">
        <f t="shared" ref="C410:G413" si="195">C411</f>
        <v>0</v>
      </c>
      <c r="D410" s="171">
        <f t="shared" si="195"/>
        <v>100000</v>
      </c>
      <c r="E410" s="171">
        <f t="shared" si="195"/>
        <v>9000000</v>
      </c>
      <c r="F410" s="171">
        <f t="shared" si="195"/>
        <v>21000000</v>
      </c>
      <c r="G410" s="171">
        <f t="shared" si="195"/>
        <v>0</v>
      </c>
    </row>
    <row r="411" spans="1:7" ht="12.75" hidden="1" customHeight="1" x14ac:dyDescent="0.2">
      <c r="A411" s="202">
        <v>3</v>
      </c>
      <c r="B411" s="186" t="s">
        <v>40</v>
      </c>
      <c r="C411" s="171">
        <f t="shared" si="195"/>
        <v>0</v>
      </c>
      <c r="D411" s="171">
        <f t="shared" si="195"/>
        <v>100000</v>
      </c>
      <c r="E411" s="171">
        <f t="shared" si="195"/>
        <v>9000000</v>
      </c>
      <c r="F411" s="171">
        <f t="shared" si="195"/>
        <v>21000000</v>
      </c>
      <c r="G411" s="171">
        <f t="shared" si="195"/>
        <v>0</v>
      </c>
    </row>
    <row r="412" spans="1:7" ht="12.75" customHeight="1" x14ac:dyDescent="0.2">
      <c r="A412" s="202">
        <v>36</v>
      </c>
      <c r="B412" s="204" t="s">
        <v>209</v>
      </c>
      <c r="C412" s="171">
        <f t="shared" si="195"/>
        <v>0</v>
      </c>
      <c r="D412" s="171">
        <f t="shared" si="195"/>
        <v>100000</v>
      </c>
      <c r="E412" s="171">
        <f t="shared" si="195"/>
        <v>9000000</v>
      </c>
      <c r="F412" s="171">
        <f t="shared" si="195"/>
        <v>21000000</v>
      </c>
      <c r="G412" s="171">
        <f t="shared" si="195"/>
        <v>0</v>
      </c>
    </row>
    <row r="413" spans="1:7" ht="12.75" customHeight="1" x14ac:dyDescent="0.25">
      <c r="A413" s="145">
        <v>363</v>
      </c>
      <c r="B413" s="191" t="s">
        <v>131</v>
      </c>
      <c r="C413" s="126">
        <f t="shared" si="195"/>
        <v>0</v>
      </c>
      <c r="D413" s="126">
        <f t="shared" si="195"/>
        <v>100000</v>
      </c>
      <c r="E413" s="126">
        <f t="shared" si="195"/>
        <v>9000000</v>
      </c>
      <c r="F413" s="62">
        <f t="shared" si="195"/>
        <v>21000000</v>
      </c>
      <c r="G413" s="62">
        <f t="shared" si="195"/>
        <v>0</v>
      </c>
    </row>
    <row r="414" spans="1:7" ht="13.5" hidden="1" customHeight="1" x14ac:dyDescent="0.25">
      <c r="A414" s="189">
        <v>3632</v>
      </c>
      <c r="B414" s="56" t="s">
        <v>132</v>
      </c>
      <c r="C414" s="126">
        <v>0</v>
      </c>
      <c r="D414" s="126">
        <v>100000</v>
      </c>
      <c r="E414" s="126">
        <v>9000000</v>
      </c>
      <c r="F414" s="126">
        <v>21000000</v>
      </c>
      <c r="G414" s="126">
        <v>0</v>
      </c>
    </row>
    <row r="415" spans="1:7" ht="9" customHeight="1" x14ac:dyDescent="0.25">
      <c r="A415" s="189"/>
      <c r="B415" s="56"/>
      <c r="C415" s="126"/>
      <c r="D415" s="126"/>
      <c r="E415" s="126"/>
      <c r="F415" s="126"/>
      <c r="G415" s="126"/>
    </row>
    <row r="416" spans="1:7" ht="28.5" x14ac:dyDescent="0.2">
      <c r="A416" s="73" t="s">
        <v>216</v>
      </c>
      <c r="B416" s="22" t="s">
        <v>210</v>
      </c>
      <c r="C416" s="171">
        <f t="shared" ref="C416:G417" si="196">C417</f>
        <v>0</v>
      </c>
      <c r="D416" s="171">
        <f t="shared" si="196"/>
        <v>6330000</v>
      </c>
      <c r="E416" s="171">
        <f t="shared" si="196"/>
        <v>600000</v>
      </c>
      <c r="F416" s="171">
        <f t="shared" si="196"/>
        <v>0</v>
      </c>
      <c r="G416" s="171">
        <f t="shared" si="196"/>
        <v>0</v>
      </c>
    </row>
    <row r="417" spans="1:7" ht="14.25" x14ac:dyDescent="0.2">
      <c r="A417" s="185">
        <v>3</v>
      </c>
      <c r="B417" s="186" t="s">
        <v>40</v>
      </c>
      <c r="C417" s="171">
        <f t="shared" si="196"/>
        <v>0</v>
      </c>
      <c r="D417" s="171">
        <f t="shared" si="196"/>
        <v>6330000</v>
      </c>
      <c r="E417" s="171">
        <f t="shared" si="196"/>
        <v>600000</v>
      </c>
      <c r="F417" s="171">
        <f t="shared" si="196"/>
        <v>0</v>
      </c>
      <c r="G417" s="171">
        <f t="shared" si="196"/>
        <v>0</v>
      </c>
    </row>
    <row r="418" spans="1:7" ht="12.75" customHeight="1" x14ac:dyDescent="0.2">
      <c r="A418" s="185">
        <v>32</v>
      </c>
      <c r="B418" s="192" t="s">
        <v>4</v>
      </c>
      <c r="C418" s="171">
        <f>C419+C421</f>
        <v>0</v>
      </c>
      <c r="D418" s="171">
        <f>D419+D421</f>
        <v>6330000</v>
      </c>
      <c r="E418" s="171">
        <f>E419+E421</f>
        <v>600000</v>
      </c>
      <c r="F418" s="171">
        <f>F419+F421</f>
        <v>0</v>
      </c>
      <c r="G418" s="171">
        <f>G419+G421</f>
        <v>0</v>
      </c>
    </row>
    <row r="419" spans="1:7" ht="12.75" customHeight="1" x14ac:dyDescent="0.25">
      <c r="A419" s="145">
        <v>323</v>
      </c>
      <c r="B419" s="196" t="s">
        <v>12</v>
      </c>
      <c r="C419" s="126">
        <f>C420</f>
        <v>0</v>
      </c>
      <c r="D419" s="126">
        <f>D420</f>
        <v>6326000</v>
      </c>
      <c r="E419" s="126">
        <f>E420</f>
        <v>600000</v>
      </c>
      <c r="F419" s="62">
        <f>F420</f>
        <v>0</v>
      </c>
      <c r="G419" s="62">
        <f>G420</f>
        <v>0</v>
      </c>
    </row>
    <row r="420" spans="1:7" ht="12.75" hidden="1" customHeight="1" x14ac:dyDescent="0.25">
      <c r="A420" s="189">
        <v>3233</v>
      </c>
      <c r="B420" s="194" t="s">
        <v>52</v>
      </c>
      <c r="C420" s="126">
        <v>0</v>
      </c>
      <c r="D420" s="126">
        <v>6326000</v>
      </c>
      <c r="E420" s="126">
        <v>600000</v>
      </c>
      <c r="F420" s="62">
        <v>0</v>
      </c>
      <c r="G420" s="62">
        <v>0</v>
      </c>
    </row>
    <row r="421" spans="1:7" ht="12.75" customHeight="1" x14ac:dyDescent="0.25">
      <c r="A421" s="145">
        <v>329</v>
      </c>
      <c r="B421" s="190" t="s">
        <v>57</v>
      </c>
      <c r="C421" s="126">
        <f>C422</f>
        <v>0</v>
      </c>
      <c r="D421" s="126">
        <f>D422</f>
        <v>4000</v>
      </c>
      <c r="E421" s="126">
        <f>E422</f>
        <v>0</v>
      </c>
      <c r="F421" s="62">
        <f>F422</f>
        <v>0</v>
      </c>
      <c r="G421" s="62">
        <f>G422</f>
        <v>0</v>
      </c>
    </row>
    <row r="422" spans="1:7" ht="12.75" hidden="1" customHeight="1" x14ac:dyDescent="0.25">
      <c r="A422" s="145">
        <v>3293</v>
      </c>
      <c r="B422" s="191" t="s">
        <v>59</v>
      </c>
      <c r="C422" s="126">
        <v>0</v>
      </c>
      <c r="D422" s="126">
        <v>4000</v>
      </c>
      <c r="E422" s="126">
        <v>0</v>
      </c>
      <c r="F422" s="126">
        <v>0</v>
      </c>
      <c r="G422" s="126">
        <v>0</v>
      </c>
    </row>
    <row r="423" spans="1:7" ht="12.75" customHeight="1" x14ac:dyDescent="0.25">
      <c r="A423" s="189"/>
      <c r="B423" s="56"/>
      <c r="C423" s="126"/>
      <c r="D423" s="126"/>
      <c r="E423" s="126"/>
      <c r="F423" s="126"/>
      <c r="G423" s="126"/>
    </row>
    <row r="424" spans="1:7" ht="14.25" customHeight="1" x14ac:dyDescent="0.2">
      <c r="A424" s="185" t="s">
        <v>238</v>
      </c>
      <c r="B424" s="22" t="s">
        <v>254</v>
      </c>
      <c r="C424" s="171">
        <f t="shared" ref="C424:D424" si="197">C425+C438</f>
        <v>0</v>
      </c>
      <c r="D424" s="171">
        <f t="shared" si="197"/>
        <v>0</v>
      </c>
      <c r="E424" s="171">
        <f>E425+E438</f>
        <v>2940000</v>
      </c>
      <c r="F424" s="171">
        <f>F425+F438</f>
        <v>7700000</v>
      </c>
      <c r="G424" s="171">
        <f>G425+G438</f>
        <v>6700000</v>
      </c>
    </row>
    <row r="425" spans="1:7" ht="12.75" hidden="1" customHeight="1" x14ac:dyDescent="0.2">
      <c r="A425" s="185">
        <v>3</v>
      </c>
      <c r="B425" s="186" t="s">
        <v>40</v>
      </c>
      <c r="C425" s="171">
        <f t="shared" ref="C425:D425" si="198">C426+C431+C435</f>
        <v>0</v>
      </c>
      <c r="D425" s="171">
        <f t="shared" si="198"/>
        <v>0</v>
      </c>
      <c r="E425" s="171">
        <f>E426+E431+E435</f>
        <v>2940000</v>
      </c>
      <c r="F425" s="171">
        <f>F426+F431+F435</f>
        <v>5700000</v>
      </c>
      <c r="G425" s="171">
        <f>G426+G431+G435</f>
        <v>4700000</v>
      </c>
    </row>
    <row r="426" spans="1:7" ht="12.75" customHeight="1" x14ac:dyDescent="0.2">
      <c r="A426" s="202">
        <v>35</v>
      </c>
      <c r="B426" s="192" t="s">
        <v>17</v>
      </c>
      <c r="C426" s="171">
        <f>C427+C429</f>
        <v>0</v>
      </c>
      <c r="D426" s="171">
        <f>D427+D429</f>
        <v>0</v>
      </c>
      <c r="E426" s="171">
        <f>E427+E429</f>
        <v>1820000</v>
      </c>
      <c r="F426" s="171">
        <f>F427+F429</f>
        <v>3500000</v>
      </c>
      <c r="G426" s="171">
        <f>G427+G429</f>
        <v>3100000</v>
      </c>
    </row>
    <row r="427" spans="1:7" ht="12.75" customHeight="1" x14ac:dyDescent="0.25">
      <c r="A427" s="145">
        <v>351</v>
      </c>
      <c r="B427" s="193" t="s">
        <v>0</v>
      </c>
      <c r="C427" s="126">
        <f t="shared" ref="C427:G427" si="199">C428</f>
        <v>0</v>
      </c>
      <c r="D427" s="126">
        <f t="shared" si="199"/>
        <v>0</v>
      </c>
      <c r="E427" s="126">
        <f t="shared" si="199"/>
        <v>280000</v>
      </c>
      <c r="F427" s="62">
        <f t="shared" si="199"/>
        <v>500000</v>
      </c>
      <c r="G427" s="62">
        <f t="shared" si="199"/>
        <v>400000</v>
      </c>
    </row>
    <row r="428" spans="1:7" ht="12.75" hidden="1" customHeight="1" x14ac:dyDescent="0.25">
      <c r="A428" s="189">
        <v>3512</v>
      </c>
      <c r="B428" s="56" t="s">
        <v>0</v>
      </c>
      <c r="C428" s="126">
        <v>0</v>
      </c>
      <c r="D428" s="126">
        <v>0</v>
      </c>
      <c r="E428" s="126">
        <v>280000</v>
      </c>
      <c r="F428" s="62">
        <v>500000</v>
      </c>
      <c r="G428" s="62">
        <v>400000</v>
      </c>
    </row>
    <row r="429" spans="1:7" ht="30" x14ac:dyDescent="0.25">
      <c r="A429" s="145">
        <v>352</v>
      </c>
      <c r="B429" s="196" t="s">
        <v>143</v>
      </c>
      <c r="C429" s="126">
        <f t="shared" ref="C429:G429" si="200">C430</f>
        <v>0</v>
      </c>
      <c r="D429" s="126">
        <f t="shared" si="200"/>
        <v>0</v>
      </c>
      <c r="E429" s="126">
        <f t="shared" si="200"/>
        <v>1540000</v>
      </c>
      <c r="F429" s="62">
        <f t="shared" si="200"/>
        <v>3000000</v>
      </c>
      <c r="G429" s="62">
        <f t="shared" si="200"/>
        <v>2700000</v>
      </c>
    </row>
    <row r="430" spans="1:7" ht="12.75" hidden="1" customHeight="1" x14ac:dyDescent="0.25">
      <c r="A430" s="189">
        <v>3522</v>
      </c>
      <c r="B430" s="218" t="s">
        <v>2</v>
      </c>
      <c r="C430" s="126">
        <v>0</v>
      </c>
      <c r="D430" s="126">
        <v>0</v>
      </c>
      <c r="E430" s="126">
        <v>1540000</v>
      </c>
      <c r="F430" s="126">
        <v>3000000</v>
      </c>
      <c r="G430" s="126">
        <v>2700000</v>
      </c>
    </row>
    <row r="431" spans="1:7" ht="12.75" customHeight="1" x14ac:dyDescent="0.2">
      <c r="A431" s="202">
        <v>36</v>
      </c>
      <c r="B431" s="204" t="s">
        <v>209</v>
      </c>
      <c r="C431" s="171">
        <f>C432</f>
        <v>0</v>
      </c>
      <c r="D431" s="171">
        <f>D432</f>
        <v>0</v>
      </c>
      <c r="E431" s="171">
        <f>E432</f>
        <v>630000</v>
      </c>
      <c r="F431" s="171">
        <f>F432</f>
        <v>1200000</v>
      </c>
      <c r="G431" s="171">
        <f>G432</f>
        <v>900000</v>
      </c>
    </row>
    <row r="432" spans="1:7" ht="12.75" customHeight="1" x14ac:dyDescent="0.25">
      <c r="A432" s="145">
        <v>363</v>
      </c>
      <c r="B432" s="191" t="s">
        <v>131</v>
      </c>
      <c r="C432" s="126">
        <f t="shared" ref="C432:D432" si="201">C433+C434</f>
        <v>0</v>
      </c>
      <c r="D432" s="126">
        <f t="shared" si="201"/>
        <v>0</v>
      </c>
      <c r="E432" s="126">
        <f t="shared" ref="E432" si="202">E433+E434</f>
        <v>630000</v>
      </c>
      <c r="F432" s="62">
        <f t="shared" ref="F432" si="203">F433+F434</f>
        <v>1200000</v>
      </c>
      <c r="G432" s="62">
        <f t="shared" ref="G432" si="204">G433+G434</f>
        <v>900000</v>
      </c>
    </row>
    <row r="433" spans="1:7" ht="12.75" hidden="1" customHeight="1" x14ac:dyDescent="0.25">
      <c r="A433" s="189">
        <v>3631</v>
      </c>
      <c r="B433" s="191" t="s">
        <v>172</v>
      </c>
      <c r="C433" s="126">
        <v>0</v>
      </c>
      <c r="D433" s="126">
        <v>0</v>
      </c>
      <c r="E433" s="126">
        <v>140000</v>
      </c>
      <c r="F433" s="126">
        <v>200000</v>
      </c>
      <c r="G433" s="126">
        <v>200000</v>
      </c>
    </row>
    <row r="434" spans="1:7" ht="12.75" hidden="1" customHeight="1" x14ac:dyDescent="0.25">
      <c r="A434" s="189">
        <v>3632</v>
      </c>
      <c r="B434" s="218" t="s">
        <v>132</v>
      </c>
      <c r="C434" s="126">
        <v>0</v>
      </c>
      <c r="D434" s="126">
        <v>0</v>
      </c>
      <c r="E434" s="126">
        <v>490000</v>
      </c>
      <c r="F434" s="126">
        <v>1000000</v>
      </c>
      <c r="G434" s="126">
        <v>700000</v>
      </c>
    </row>
    <row r="435" spans="1:7" ht="12.75" customHeight="1" x14ac:dyDescent="0.2">
      <c r="A435" s="202">
        <v>38</v>
      </c>
      <c r="B435" s="201" t="s">
        <v>60</v>
      </c>
      <c r="C435" s="171">
        <f>C436</f>
        <v>0</v>
      </c>
      <c r="D435" s="171">
        <f>D436</f>
        <v>0</v>
      </c>
      <c r="E435" s="171">
        <f>E436</f>
        <v>490000</v>
      </c>
      <c r="F435" s="171">
        <f>F436</f>
        <v>1000000</v>
      </c>
      <c r="G435" s="171">
        <f>G436</f>
        <v>700000</v>
      </c>
    </row>
    <row r="436" spans="1:7" ht="12.75" customHeight="1" x14ac:dyDescent="0.25">
      <c r="A436" s="145">
        <v>381</v>
      </c>
      <c r="B436" s="194" t="s">
        <v>39</v>
      </c>
      <c r="C436" s="126">
        <f t="shared" ref="C436:G436" si="205">C437</f>
        <v>0</v>
      </c>
      <c r="D436" s="126">
        <f t="shared" si="205"/>
        <v>0</v>
      </c>
      <c r="E436" s="126">
        <f t="shared" si="205"/>
        <v>490000</v>
      </c>
      <c r="F436" s="62">
        <f t="shared" si="205"/>
        <v>1000000</v>
      </c>
      <c r="G436" s="62">
        <f t="shared" si="205"/>
        <v>700000</v>
      </c>
    </row>
    <row r="437" spans="1:7" ht="12.75" hidden="1" customHeight="1" x14ac:dyDescent="0.25">
      <c r="A437" s="189">
        <v>3811</v>
      </c>
      <c r="B437" s="190" t="s">
        <v>20</v>
      </c>
      <c r="C437" s="126">
        <v>0</v>
      </c>
      <c r="D437" s="126">
        <v>0</v>
      </c>
      <c r="E437" s="126">
        <v>490000</v>
      </c>
      <c r="F437" s="126">
        <v>1000000</v>
      </c>
      <c r="G437" s="126">
        <v>700000</v>
      </c>
    </row>
    <row r="438" spans="1:7" ht="12.75" hidden="1" customHeight="1" x14ac:dyDescent="0.2">
      <c r="A438" s="185">
        <v>5</v>
      </c>
      <c r="B438" s="203" t="s">
        <v>30</v>
      </c>
      <c r="C438" s="171">
        <f t="shared" ref="C438:G438" si="206">C439</f>
        <v>0</v>
      </c>
      <c r="D438" s="171">
        <f t="shared" si="206"/>
        <v>0</v>
      </c>
      <c r="E438" s="171">
        <f t="shared" si="206"/>
        <v>0</v>
      </c>
      <c r="F438" s="171">
        <f t="shared" si="206"/>
        <v>2000000</v>
      </c>
      <c r="G438" s="171">
        <f t="shared" si="206"/>
        <v>2000000</v>
      </c>
    </row>
    <row r="439" spans="1:7" ht="12.75" customHeight="1" x14ac:dyDescent="0.2">
      <c r="A439" s="185">
        <v>51</v>
      </c>
      <c r="B439" s="204" t="s">
        <v>31</v>
      </c>
      <c r="C439" s="171">
        <f t="shared" ref="C439" si="207">C440+C442</f>
        <v>0</v>
      </c>
      <c r="D439" s="171">
        <f t="shared" ref="D439:G439" si="208">D440+D442</f>
        <v>0</v>
      </c>
      <c r="E439" s="171">
        <f t="shared" si="208"/>
        <v>0</v>
      </c>
      <c r="F439" s="171">
        <f t="shared" si="208"/>
        <v>2000000</v>
      </c>
      <c r="G439" s="171">
        <f t="shared" si="208"/>
        <v>2000000</v>
      </c>
    </row>
    <row r="440" spans="1:7" ht="12.75" hidden="1" customHeight="1" x14ac:dyDescent="0.25">
      <c r="A440" s="145">
        <v>514</v>
      </c>
      <c r="B440" s="190" t="s">
        <v>90</v>
      </c>
      <c r="C440" s="126">
        <f t="shared" ref="C440:G440" si="209">C441</f>
        <v>0</v>
      </c>
      <c r="D440" s="126">
        <f t="shared" si="209"/>
        <v>0</v>
      </c>
      <c r="E440" s="126">
        <f t="shared" si="209"/>
        <v>0</v>
      </c>
      <c r="F440" s="62">
        <f t="shared" si="209"/>
        <v>1000000</v>
      </c>
      <c r="G440" s="62">
        <f t="shared" si="209"/>
        <v>1000000</v>
      </c>
    </row>
    <row r="441" spans="1:7" ht="12.75" hidden="1" customHeight="1" x14ac:dyDescent="0.25">
      <c r="A441" s="189">
        <v>5141</v>
      </c>
      <c r="B441" s="56" t="s">
        <v>88</v>
      </c>
      <c r="C441" s="126">
        <v>0</v>
      </c>
      <c r="D441" s="126">
        <v>0</v>
      </c>
      <c r="E441" s="126">
        <v>0</v>
      </c>
      <c r="F441" s="62">
        <v>1000000</v>
      </c>
      <c r="G441" s="62">
        <v>1000000</v>
      </c>
    </row>
    <row r="442" spans="1:7" ht="12.75" hidden="1" customHeight="1" x14ac:dyDescent="0.25">
      <c r="A442" s="145">
        <v>516</v>
      </c>
      <c r="B442" s="190" t="s">
        <v>135</v>
      </c>
      <c r="C442" s="126">
        <f t="shared" ref="C442:D442" si="210">C443</f>
        <v>0</v>
      </c>
      <c r="D442" s="126">
        <f t="shared" si="210"/>
        <v>0</v>
      </c>
      <c r="E442" s="126">
        <f>E443</f>
        <v>0</v>
      </c>
      <c r="F442" s="62">
        <f>F443</f>
        <v>1000000</v>
      </c>
      <c r="G442" s="62">
        <f>G443</f>
        <v>1000000</v>
      </c>
    </row>
    <row r="443" spans="1:7" ht="12.75" hidden="1" customHeight="1" x14ac:dyDescent="0.25">
      <c r="A443" s="189">
        <v>5163</v>
      </c>
      <c r="B443" s="190" t="s">
        <v>136</v>
      </c>
      <c r="C443" s="126">
        <v>0</v>
      </c>
      <c r="D443" s="126">
        <v>0</v>
      </c>
      <c r="E443" s="126">
        <v>0</v>
      </c>
      <c r="F443" s="126">
        <v>1000000</v>
      </c>
      <c r="G443" s="126">
        <v>1000000</v>
      </c>
    </row>
    <row r="444" spans="1:7" ht="12.75" customHeight="1" x14ac:dyDescent="0.25">
      <c r="A444" s="189"/>
      <c r="B444" s="190"/>
      <c r="C444" s="126"/>
      <c r="D444" s="126"/>
      <c r="E444" s="126"/>
      <c r="F444" s="126"/>
      <c r="G444" s="126"/>
    </row>
    <row r="445" spans="1:7" s="199" customFormat="1" ht="12.75" customHeight="1" x14ac:dyDescent="0.2">
      <c r="A445" s="185" t="s">
        <v>242</v>
      </c>
      <c r="B445" s="188" t="s">
        <v>243</v>
      </c>
      <c r="C445" s="171">
        <f t="shared" ref="C445:D445" si="211">C446</f>
        <v>0</v>
      </c>
      <c r="D445" s="171">
        <f t="shared" si="211"/>
        <v>0</v>
      </c>
      <c r="E445" s="171">
        <f t="shared" ref="E445:G447" si="212">E446</f>
        <v>100000</v>
      </c>
      <c r="F445" s="171">
        <f t="shared" si="212"/>
        <v>200000</v>
      </c>
      <c r="G445" s="171">
        <f t="shared" si="212"/>
        <v>200000</v>
      </c>
    </row>
    <row r="446" spans="1:7" ht="12.75" hidden="1" customHeight="1" x14ac:dyDescent="0.2">
      <c r="A446" s="185">
        <v>3</v>
      </c>
      <c r="B446" s="186" t="s">
        <v>40</v>
      </c>
      <c r="C446" s="171">
        <f>C447</f>
        <v>0</v>
      </c>
      <c r="D446" s="171">
        <f>D447</f>
        <v>0</v>
      </c>
      <c r="E446" s="171">
        <f t="shared" si="212"/>
        <v>100000</v>
      </c>
      <c r="F446" s="171">
        <f t="shared" si="212"/>
        <v>200000</v>
      </c>
      <c r="G446" s="171">
        <f t="shared" si="212"/>
        <v>200000</v>
      </c>
    </row>
    <row r="447" spans="1:7" ht="12.75" customHeight="1" x14ac:dyDescent="0.2">
      <c r="A447" s="185">
        <v>32</v>
      </c>
      <c r="B447" s="192" t="s">
        <v>4</v>
      </c>
      <c r="C447" s="171">
        <f t="shared" ref="C447:D448" si="213">C448</f>
        <v>0</v>
      </c>
      <c r="D447" s="171">
        <f t="shared" si="213"/>
        <v>0</v>
      </c>
      <c r="E447" s="171">
        <f t="shared" si="212"/>
        <v>100000</v>
      </c>
      <c r="F447" s="171">
        <f t="shared" si="212"/>
        <v>200000</v>
      </c>
      <c r="G447" s="171">
        <f t="shared" si="212"/>
        <v>200000</v>
      </c>
    </row>
    <row r="448" spans="1:7" ht="12.75" customHeight="1" x14ac:dyDescent="0.25">
      <c r="A448" s="189">
        <v>329</v>
      </c>
      <c r="B448" s="190" t="s">
        <v>57</v>
      </c>
      <c r="C448" s="126">
        <f t="shared" si="213"/>
        <v>0</v>
      </c>
      <c r="D448" s="126">
        <f t="shared" si="213"/>
        <v>0</v>
      </c>
      <c r="E448" s="126">
        <f t="shared" ref="E448:G448" si="214">E449</f>
        <v>100000</v>
      </c>
      <c r="F448" s="62">
        <f t="shared" si="214"/>
        <v>200000</v>
      </c>
      <c r="G448" s="62">
        <f t="shared" si="214"/>
        <v>200000</v>
      </c>
    </row>
    <row r="449" spans="1:7" ht="12.75" hidden="1" customHeight="1" x14ac:dyDescent="0.25">
      <c r="A449" s="189">
        <v>3299</v>
      </c>
      <c r="B449" s="191" t="s">
        <v>57</v>
      </c>
      <c r="C449" s="126">
        <v>0</v>
      </c>
      <c r="D449" s="126">
        <v>0</v>
      </c>
      <c r="E449" s="126">
        <v>100000</v>
      </c>
      <c r="F449" s="126">
        <v>200000</v>
      </c>
      <c r="G449" s="126">
        <v>200000</v>
      </c>
    </row>
    <row r="450" spans="1:7" ht="12.75" customHeight="1" x14ac:dyDescent="0.25">
      <c r="A450" s="189"/>
      <c r="B450" s="56"/>
      <c r="C450" s="126"/>
      <c r="D450" s="126"/>
      <c r="E450" s="126"/>
      <c r="F450" s="126"/>
      <c r="G450" s="126"/>
    </row>
    <row r="451" spans="1:7" ht="12.6" customHeight="1" x14ac:dyDescent="0.2">
      <c r="A451" s="200">
        <v>102</v>
      </c>
      <c r="B451" s="188" t="s">
        <v>76</v>
      </c>
      <c r="C451" s="171">
        <f>C453+C475+C496+C516+C539+C558+C579+C630+C636+C649+C663+C596+C602+C608+C615+C621</f>
        <v>171027316.84999993</v>
      </c>
      <c r="D451" s="171">
        <f>D453+D475+D496+D516+D539+D558+D579+D636+D649+D663+D596+D602+D608+D615+D621</f>
        <v>504713000</v>
      </c>
      <c r="E451" s="171">
        <f>E453+E475+E496+E516+E539+E558+E579+E636+E649+E663+E596+E602+E608+E615+E621</f>
        <v>650000000</v>
      </c>
      <c r="F451" s="171">
        <f>F453+F475+F496+F516+F539+F558+F579+F636+F649+F663+F596+F602+F608+F615+F621</f>
        <v>538846800</v>
      </c>
      <c r="G451" s="171">
        <f>G453+G475+G496+G516+G539+G558+G579+G636+G649+G663+G596+G602+G608+G615+G621</f>
        <v>493050000</v>
      </c>
    </row>
    <row r="452" spans="1:7" ht="12.75" customHeight="1" x14ac:dyDescent="0.2">
      <c r="A452" s="185"/>
      <c r="B452" s="22"/>
      <c r="C452" s="171"/>
      <c r="D452" s="171"/>
      <c r="E452" s="171"/>
      <c r="F452" s="171"/>
      <c r="G452" s="171"/>
    </row>
    <row r="453" spans="1:7" s="199" customFormat="1" ht="28.5" x14ac:dyDescent="0.2">
      <c r="A453" s="73" t="s">
        <v>103</v>
      </c>
      <c r="B453" s="22" t="s">
        <v>244</v>
      </c>
      <c r="C453" s="171">
        <f t="shared" ref="C453:D453" si="215">C454+C470</f>
        <v>39978226.519999996</v>
      </c>
      <c r="D453" s="171">
        <f t="shared" si="215"/>
        <v>45257000</v>
      </c>
      <c r="E453" s="171">
        <f t="shared" ref="E453:G453" si="216">E454+E470</f>
        <v>26500000</v>
      </c>
      <c r="F453" s="171">
        <f t="shared" si="216"/>
        <v>40000000</v>
      </c>
      <c r="G453" s="171">
        <f t="shared" si="216"/>
        <v>42500000</v>
      </c>
    </row>
    <row r="454" spans="1:7" s="199" customFormat="1" ht="12.75" hidden="1" customHeight="1" x14ac:dyDescent="0.2">
      <c r="A454" s="185">
        <v>3</v>
      </c>
      <c r="B454" s="186" t="s">
        <v>40</v>
      </c>
      <c r="C454" s="171">
        <f>C455+C461+C465</f>
        <v>38122575.109999999</v>
      </c>
      <c r="D454" s="171">
        <f>D455+D461+D465</f>
        <v>45257000</v>
      </c>
      <c r="E454" s="171">
        <f t="shared" ref="E454:G454" si="217">E455+E461+E465</f>
        <v>26000000</v>
      </c>
      <c r="F454" s="171">
        <f t="shared" si="217"/>
        <v>39500000</v>
      </c>
      <c r="G454" s="171">
        <f t="shared" si="217"/>
        <v>42000000</v>
      </c>
    </row>
    <row r="455" spans="1:7" s="199" customFormat="1" ht="12.75" customHeight="1" x14ac:dyDescent="0.2">
      <c r="A455" s="185">
        <v>35</v>
      </c>
      <c r="B455" s="192" t="s">
        <v>17</v>
      </c>
      <c r="C455" s="171">
        <f>C456+C458</f>
        <v>656126.19999999995</v>
      </c>
      <c r="D455" s="171">
        <f>D456+D458</f>
        <v>7332000</v>
      </c>
      <c r="E455" s="171">
        <f t="shared" ref="E455:G455" si="218">E456+E458</f>
        <v>8500000</v>
      </c>
      <c r="F455" s="171">
        <f t="shared" si="218"/>
        <v>2000000</v>
      </c>
      <c r="G455" s="171">
        <f t="shared" si="218"/>
        <v>2000000</v>
      </c>
    </row>
    <row r="456" spans="1:7" ht="12.75" customHeight="1" x14ac:dyDescent="0.25">
      <c r="A456" s="145">
        <v>351</v>
      </c>
      <c r="B456" s="193" t="s">
        <v>0</v>
      </c>
      <c r="C456" s="126">
        <f>C457</f>
        <v>0</v>
      </c>
      <c r="D456" s="126">
        <f>D457</f>
        <v>1282000</v>
      </c>
      <c r="E456" s="126">
        <f t="shared" ref="E456:G456" si="219">E457</f>
        <v>500000</v>
      </c>
      <c r="F456" s="62">
        <f t="shared" si="219"/>
        <v>1000000</v>
      </c>
      <c r="G456" s="62">
        <f t="shared" si="219"/>
        <v>1000000</v>
      </c>
    </row>
    <row r="457" spans="1:7" s="199" customFormat="1" ht="12.75" hidden="1" customHeight="1" x14ac:dyDescent="0.25">
      <c r="A457" s="189" t="s">
        <v>18</v>
      </c>
      <c r="B457" s="193" t="s">
        <v>0</v>
      </c>
      <c r="C457" s="126">
        <v>0</v>
      </c>
      <c r="D457" s="126">
        <v>1282000</v>
      </c>
      <c r="E457" s="126">
        <v>500000</v>
      </c>
      <c r="F457" s="62">
        <v>1000000</v>
      </c>
      <c r="G457" s="62">
        <v>1000000</v>
      </c>
    </row>
    <row r="458" spans="1:7" ht="30" x14ac:dyDescent="0.25">
      <c r="A458" s="127">
        <v>352</v>
      </c>
      <c r="B458" s="196" t="s">
        <v>143</v>
      </c>
      <c r="C458" s="126">
        <f>C459+C460</f>
        <v>656126.19999999995</v>
      </c>
      <c r="D458" s="126">
        <f>D459+D460</f>
        <v>6050000</v>
      </c>
      <c r="E458" s="126">
        <f t="shared" ref="E458:G458" si="220">E459+E460</f>
        <v>8000000</v>
      </c>
      <c r="F458" s="62">
        <f t="shared" si="220"/>
        <v>1000000</v>
      </c>
      <c r="G458" s="62">
        <f t="shared" si="220"/>
        <v>1000000</v>
      </c>
    </row>
    <row r="459" spans="1:7" ht="12.75" hidden="1" customHeight="1" x14ac:dyDescent="0.25">
      <c r="A459" s="189">
        <v>3522</v>
      </c>
      <c r="B459" s="56" t="s">
        <v>2</v>
      </c>
      <c r="C459" s="126">
        <v>656126.19999999995</v>
      </c>
      <c r="D459" s="126">
        <v>6000000</v>
      </c>
      <c r="E459" s="126">
        <v>8000000</v>
      </c>
      <c r="F459" s="126">
        <v>1000000</v>
      </c>
      <c r="G459" s="126">
        <v>1000000</v>
      </c>
    </row>
    <row r="460" spans="1:7" ht="12.75" hidden="1" customHeight="1" x14ac:dyDescent="0.25">
      <c r="A460" s="189">
        <v>3523</v>
      </c>
      <c r="B460" s="193" t="s">
        <v>130</v>
      </c>
      <c r="C460" s="126">
        <v>0</v>
      </c>
      <c r="D460" s="126">
        <v>50000</v>
      </c>
      <c r="E460" s="126">
        <v>0</v>
      </c>
      <c r="F460" s="126">
        <v>0</v>
      </c>
      <c r="G460" s="126">
        <v>0</v>
      </c>
    </row>
    <row r="461" spans="1:7" s="199" customFormat="1" ht="12.75" customHeight="1" x14ac:dyDescent="0.2">
      <c r="A461" s="202">
        <v>36</v>
      </c>
      <c r="B461" s="204" t="s">
        <v>209</v>
      </c>
      <c r="C461" s="171">
        <f t="shared" ref="C461:G461" si="221">C462</f>
        <v>37466448.909999996</v>
      </c>
      <c r="D461" s="171">
        <f t="shared" si="221"/>
        <v>22120000</v>
      </c>
      <c r="E461" s="171">
        <f t="shared" si="221"/>
        <v>17497600</v>
      </c>
      <c r="F461" s="171">
        <f t="shared" si="221"/>
        <v>37500000</v>
      </c>
      <c r="G461" s="171">
        <f t="shared" si="221"/>
        <v>40000000</v>
      </c>
    </row>
    <row r="462" spans="1:7" ht="12.75" customHeight="1" x14ac:dyDescent="0.25">
      <c r="A462" s="145">
        <v>363</v>
      </c>
      <c r="B462" s="191" t="s">
        <v>131</v>
      </c>
      <c r="C462" s="126">
        <f t="shared" ref="C462:D462" si="222">C463+C464</f>
        <v>37466448.909999996</v>
      </c>
      <c r="D462" s="126">
        <f t="shared" si="222"/>
        <v>22120000</v>
      </c>
      <c r="E462" s="126">
        <f>E463+E464</f>
        <v>17497600</v>
      </c>
      <c r="F462" s="62">
        <f t="shared" ref="F462:G462" si="223">F463+F464</f>
        <v>37500000</v>
      </c>
      <c r="G462" s="62">
        <f t="shared" si="223"/>
        <v>40000000</v>
      </c>
    </row>
    <row r="463" spans="1:7" s="199" customFormat="1" ht="12.75" hidden="1" customHeight="1" x14ac:dyDescent="0.25">
      <c r="A463" s="145">
        <v>3631</v>
      </c>
      <c r="B463" s="218" t="s">
        <v>172</v>
      </c>
      <c r="C463" s="126">
        <v>99000</v>
      </c>
      <c r="D463" s="126">
        <v>120000</v>
      </c>
      <c r="E463" s="126">
        <v>197600</v>
      </c>
      <c r="F463" s="126">
        <v>0</v>
      </c>
      <c r="G463" s="126">
        <v>0</v>
      </c>
    </row>
    <row r="464" spans="1:7" ht="12.75" hidden="1" customHeight="1" x14ac:dyDescent="0.25">
      <c r="A464" s="189">
        <v>3632</v>
      </c>
      <c r="B464" s="56" t="s">
        <v>132</v>
      </c>
      <c r="C464" s="126">
        <v>37367448.909999996</v>
      </c>
      <c r="D464" s="126">
        <v>22000000</v>
      </c>
      <c r="E464" s="126">
        <v>17300000</v>
      </c>
      <c r="F464" s="126">
        <v>37500000</v>
      </c>
      <c r="G464" s="126">
        <v>40000000</v>
      </c>
    </row>
    <row r="465" spans="1:7" ht="12.75" customHeight="1" x14ac:dyDescent="0.2">
      <c r="A465" s="202">
        <v>38</v>
      </c>
      <c r="B465" s="201" t="s">
        <v>60</v>
      </c>
      <c r="C465" s="171">
        <f>C466+C468</f>
        <v>0</v>
      </c>
      <c r="D465" s="171">
        <f>D466+D468</f>
        <v>15805000</v>
      </c>
      <c r="E465" s="171">
        <f>E466+E468</f>
        <v>2400</v>
      </c>
      <c r="F465" s="171">
        <f t="shared" ref="F465:G465" si="224">F466+F468</f>
        <v>0</v>
      </c>
      <c r="G465" s="171">
        <f t="shared" si="224"/>
        <v>0</v>
      </c>
    </row>
    <row r="466" spans="1:7" ht="12.75" customHeight="1" x14ac:dyDescent="0.25">
      <c r="A466" s="145">
        <v>381</v>
      </c>
      <c r="B466" s="194" t="s">
        <v>39</v>
      </c>
      <c r="C466" s="126">
        <f>C467</f>
        <v>0</v>
      </c>
      <c r="D466" s="126">
        <f>D467</f>
        <v>5000</v>
      </c>
      <c r="E466" s="126">
        <f t="shared" ref="E466:G466" si="225">E467</f>
        <v>0</v>
      </c>
      <c r="F466" s="62">
        <f t="shared" si="225"/>
        <v>0</v>
      </c>
      <c r="G466" s="62">
        <f t="shared" si="225"/>
        <v>0</v>
      </c>
    </row>
    <row r="467" spans="1:7" ht="12.75" hidden="1" customHeight="1" x14ac:dyDescent="0.25">
      <c r="A467" s="189">
        <v>3811</v>
      </c>
      <c r="B467" s="56" t="s">
        <v>20</v>
      </c>
      <c r="C467" s="126">
        <v>0</v>
      </c>
      <c r="D467" s="126">
        <v>5000</v>
      </c>
      <c r="E467" s="126">
        <v>0</v>
      </c>
      <c r="F467" s="62">
        <v>0</v>
      </c>
      <c r="G467" s="62">
        <v>0</v>
      </c>
    </row>
    <row r="468" spans="1:7" ht="12.75" customHeight="1" x14ac:dyDescent="0.25">
      <c r="A468" s="189">
        <v>382</v>
      </c>
      <c r="B468" s="194" t="s">
        <v>85</v>
      </c>
      <c r="C468" s="126">
        <f t="shared" ref="C468:G468" si="226">C469</f>
        <v>0</v>
      </c>
      <c r="D468" s="126">
        <f t="shared" si="226"/>
        <v>15800000</v>
      </c>
      <c r="E468" s="126">
        <f t="shared" si="226"/>
        <v>2400</v>
      </c>
      <c r="F468" s="62">
        <f t="shared" si="226"/>
        <v>0</v>
      </c>
      <c r="G468" s="62">
        <f t="shared" si="226"/>
        <v>0</v>
      </c>
    </row>
    <row r="469" spans="1:7" ht="12.75" hidden="1" customHeight="1" x14ac:dyDescent="0.25">
      <c r="A469" s="189">
        <v>3822</v>
      </c>
      <c r="B469" s="56" t="s">
        <v>84</v>
      </c>
      <c r="C469" s="126">
        <v>0</v>
      </c>
      <c r="D469" s="126">
        <v>15800000</v>
      </c>
      <c r="E469" s="126">
        <v>2400</v>
      </c>
      <c r="F469" s="126">
        <v>0</v>
      </c>
      <c r="G469" s="126">
        <v>0</v>
      </c>
    </row>
    <row r="470" spans="1:7" s="199" customFormat="1" ht="12.75" hidden="1" customHeight="1" x14ac:dyDescent="0.2">
      <c r="A470" s="202">
        <v>5</v>
      </c>
      <c r="B470" s="203" t="s">
        <v>30</v>
      </c>
      <c r="C470" s="171">
        <f t="shared" ref="C470:G472" si="227">C471</f>
        <v>1855651.41</v>
      </c>
      <c r="D470" s="171">
        <f t="shared" si="227"/>
        <v>0</v>
      </c>
      <c r="E470" s="171">
        <f t="shared" si="227"/>
        <v>500000</v>
      </c>
      <c r="F470" s="171">
        <f t="shared" si="227"/>
        <v>500000</v>
      </c>
      <c r="G470" s="171">
        <f t="shared" si="227"/>
        <v>500000</v>
      </c>
    </row>
    <row r="471" spans="1:7" s="199" customFormat="1" ht="12.75" customHeight="1" x14ac:dyDescent="0.2">
      <c r="A471" s="202">
        <v>51</v>
      </c>
      <c r="B471" s="204" t="s">
        <v>31</v>
      </c>
      <c r="C471" s="171">
        <f t="shared" si="227"/>
        <v>1855651.41</v>
      </c>
      <c r="D471" s="171">
        <f t="shared" si="227"/>
        <v>0</v>
      </c>
      <c r="E471" s="171">
        <f t="shared" si="227"/>
        <v>500000</v>
      </c>
      <c r="F471" s="171">
        <f t="shared" si="227"/>
        <v>500000</v>
      </c>
      <c r="G471" s="171">
        <f t="shared" si="227"/>
        <v>500000</v>
      </c>
    </row>
    <row r="472" spans="1:7" ht="13.15" customHeight="1" x14ac:dyDescent="0.25">
      <c r="A472" s="127">
        <v>516</v>
      </c>
      <c r="B472" s="190" t="s">
        <v>285</v>
      </c>
      <c r="C472" s="126">
        <f t="shared" si="227"/>
        <v>1855651.41</v>
      </c>
      <c r="D472" s="126">
        <f t="shared" si="227"/>
        <v>0</v>
      </c>
      <c r="E472" s="126">
        <f t="shared" si="227"/>
        <v>500000</v>
      </c>
      <c r="F472" s="62">
        <f t="shared" si="227"/>
        <v>500000</v>
      </c>
      <c r="G472" s="62">
        <f t="shared" si="227"/>
        <v>500000</v>
      </c>
    </row>
    <row r="473" spans="1:7" ht="12.75" hidden="1" customHeight="1" x14ac:dyDescent="0.25">
      <c r="A473" s="189">
        <v>5163</v>
      </c>
      <c r="B473" s="190" t="s">
        <v>136</v>
      </c>
      <c r="C473" s="126">
        <v>1855651.41</v>
      </c>
      <c r="D473" s="126">
        <v>0</v>
      </c>
      <c r="E473" s="126">
        <v>500000</v>
      </c>
      <c r="F473" s="126">
        <v>500000</v>
      </c>
      <c r="G473" s="126">
        <v>500000</v>
      </c>
    </row>
    <row r="474" spans="1:7" ht="12.75" customHeight="1" x14ac:dyDescent="0.25">
      <c r="A474" s="189"/>
      <c r="B474" s="193"/>
      <c r="C474" s="126"/>
      <c r="D474" s="126"/>
      <c r="E474" s="126"/>
      <c r="F474" s="126"/>
      <c r="G474" s="126"/>
    </row>
    <row r="475" spans="1:7" s="199" customFormat="1" ht="28.5" x14ac:dyDescent="0.2">
      <c r="A475" s="73" t="s">
        <v>104</v>
      </c>
      <c r="B475" s="22" t="s">
        <v>213</v>
      </c>
      <c r="C475" s="171">
        <f t="shared" ref="C475:G475" si="228">C476</f>
        <v>5082547.2699999996</v>
      </c>
      <c r="D475" s="171">
        <f t="shared" si="228"/>
        <v>7797000</v>
      </c>
      <c r="E475" s="171">
        <f t="shared" si="228"/>
        <v>1800000</v>
      </c>
      <c r="F475" s="171">
        <f t="shared" si="228"/>
        <v>3800000</v>
      </c>
      <c r="G475" s="171">
        <f t="shared" si="228"/>
        <v>3800000</v>
      </c>
    </row>
    <row r="476" spans="1:7" s="199" customFormat="1" ht="12.75" hidden="1" customHeight="1" x14ac:dyDescent="0.2">
      <c r="A476" s="202">
        <v>3</v>
      </c>
      <c r="B476" s="186" t="s">
        <v>40</v>
      </c>
      <c r="C476" s="171">
        <f t="shared" ref="C476:D476" si="229">C477+C483+C487</f>
        <v>5082547.2699999996</v>
      </c>
      <c r="D476" s="171">
        <f t="shared" si="229"/>
        <v>7797000</v>
      </c>
      <c r="E476" s="171">
        <f t="shared" ref="E476:G476" si="230">E477+E483+E487</f>
        <v>1800000</v>
      </c>
      <c r="F476" s="171">
        <f t="shared" si="230"/>
        <v>3800000</v>
      </c>
      <c r="G476" s="171">
        <f t="shared" si="230"/>
        <v>3800000</v>
      </c>
    </row>
    <row r="477" spans="1:7" s="199" customFormat="1" ht="12.75" customHeight="1" x14ac:dyDescent="0.2">
      <c r="A477" s="202">
        <v>35</v>
      </c>
      <c r="B477" s="192" t="s">
        <v>17</v>
      </c>
      <c r="C477" s="171">
        <f t="shared" ref="C477:D477" si="231">C478+C480</f>
        <v>504439.86</v>
      </c>
      <c r="D477" s="171">
        <f t="shared" si="231"/>
        <v>2165000</v>
      </c>
      <c r="E477" s="171">
        <f t="shared" ref="E477:G477" si="232">E478+E480</f>
        <v>1550000</v>
      </c>
      <c r="F477" s="171">
        <f t="shared" si="232"/>
        <v>3750000</v>
      </c>
      <c r="G477" s="171">
        <f t="shared" si="232"/>
        <v>3750000</v>
      </c>
    </row>
    <row r="478" spans="1:7" ht="12.75" customHeight="1" x14ac:dyDescent="0.25">
      <c r="A478" s="145">
        <v>351</v>
      </c>
      <c r="B478" s="193" t="s">
        <v>0</v>
      </c>
      <c r="C478" s="126">
        <f t="shared" ref="C478:G478" si="233">C479</f>
        <v>17455</v>
      </c>
      <c r="D478" s="126">
        <f t="shared" si="233"/>
        <v>115000</v>
      </c>
      <c r="E478" s="126">
        <f t="shared" si="233"/>
        <v>50000</v>
      </c>
      <c r="F478" s="62">
        <f t="shared" si="233"/>
        <v>100000</v>
      </c>
      <c r="G478" s="62">
        <f t="shared" si="233"/>
        <v>100000</v>
      </c>
    </row>
    <row r="479" spans="1:7" ht="12.75" hidden="1" customHeight="1" x14ac:dyDescent="0.25">
      <c r="A479" s="189" t="s">
        <v>18</v>
      </c>
      <c r="B479" s="193" t="s">
        <v>0</v>
      </c>
      <c r="C479" s="126">
        <v>17455</v>
      </c>
      <c r="D479" s="126">
        <v>115000</v>
      </c>
      <c r="E479" s="126">
        <v>50000</v>
      </c>
      <c r="F479" s="62">
        <v>100000</v>
      </c>
      <c r="G479" s="62">
        <v>100000</v>
      </c>
    </row>
    <row r="480" spans="1:7" ht="30" x14ac:dyDescent="0.25">
      <c r="A480" s="127">
        <v>352</v>
      </c>
      <c r="B480" s="196" t="s">
        <v>143</v>
      </c>
      <c r="C480" s="126">
        <f>C481+C482</f>
        <v>486984.86</v>
      </c>
      <c r="D480" s="126">
        <f>D481+D482</f>
        <v>2050000</v>
      </c>
      <c r="E480" s="126">
        <f t="shared" ref="E480:G480" si="234">E481+E482</f>
        <v>1500000</v>
      </c>
      <c r="F480" s="62">
        <f t="shared" si="234"/>
        <v>3650000</v>
      </c>
      <c r="G480" s="62">
        <f t="shared" si="234"/>
        <v>3650000</v>
      </c>
    </row>
    <row r="481" spans="1:7" ht="12.75" hidden="1" customHeight="1" x14ac:dyDescent="0.25">
      <c r="A481" s="189">
        <v>3522</v>
      </c>
      <c r="B481" s="56" t="s">
        <v>2</v>
      </c>
      <c r="C481" s="126">
        <v>486984.86</v>
      </c>
      <c r="D481" s="126">
        <v>2000000</v>
      </c>
      <c r="E481" s="126">
        <v>1400000</v>
      </c>
      <c r="F481" s="126">
        <v>3400000</v>
      </c>
      <c r="G481" s="126">
        <v>3400000</v>
      </c>
    </row>
    <row r="482" spans="1:7" ht="12.75" hidden="1" customHeight="1" x14ac:dyDescent="0.25">
      <c r="A482" s="189">
        <v>3523</v>
      </c>
      <c r="B482" s="193" t="s">
        <v>130</v>
      </c>
      <c r="C482" s="126">
        <v>0</v>
      </c>
      <c r="D482" s="126">
        <v>50000</v>
      </c>
      <c r="E482" s="126">
        <v>100000</v>
      </c>
      <c r="F482" s="126">
        <v>250000</v>
      </c>
      <c r="G482" s="126">
        <v>250000</v>
      </c>
    </row>
    <row r="483" spans="1:7" s="199" customFormat="1" ht="12.75" customHeight="1" x14ac:dyDescent="0.2">
      <c r="A483" s="202">
        <v>36</v>
      </c>
      <c r="B483" s="204" t="s">
        <v>209</v>
      </c>
      <c r="C483" s="171">
        <f t="shared" ref="C483:G483" si="235">C484</f>
        <v>3526127.54</v>
      </c>
      <c r="D483" s="171">
        <f t="shared" si="235"/>
        <v>3820000</v>
      </c>
      <c r="E483" s="171">
        <f t="shared" si="235"/>
        <v>50000</v>
      </c>
      <c r="F483" s="171">
        <f t="shared" si="235"/>
        <v>50000</v>
      </c>
      <c r="G483" s="171">
        <f t="shared" si="235"/>
        <v>50000</v>
      </c>
    </row>
    <row r="484" spans="1:7" ht="12.75" customHeight="1" x14ac:dyDescent="0.25">
      <c r="A484" s="145">
        <v>363</v>
      </c>
      <c r="B484" s="191" t="s">
        <v>131</v>
      </c>
      <c r="C484" s="126">
        <f t="shared" ref="C484:D484" si="236">C485+C486</f>
        <v>3526127.54</v>
      </c>
      <c r="D484" s="126">
        <f t="shared" si="236"/>
        <v>3820000</v>
      </c>
      <c r="E484" s="126">
        <f t="shared" ref="E484:G484" si="237">E485+E486</f>
        <v>50000</v>
      </c>
      <c r="F484" s="62">
        <f t="shared" si="237"/>
        <v>50000</v>
      </c>
      <c r="G484" s="62">
        <f t="shared" si="237"/>
        <v>50000</v>
      </c>
    </row>
    <row r="485" spans="1:7" s="199" customFormat="1" ht="12.75" hidden="1" customHeight="1" x14ac:dyDescent="0.25">
      <c r="A485" s="145">
        <v>3631</v>
      </c>
      <c r="B485" s="218" t="s">
        <v>172</v>
      </c>
      <c r="C485" s="126">
        <v>0</v>
      </c>
      <c r="D485" s="126">
        <v>20000</v>
      </c>
      <c r="E485" s="126">
        <v>0</v>
      </c>
      <c r="F485" s="126">
        <v>0</v>
      </c>
      <c r="G485" s="126">
        <v>0</v>
      </c>
    </row>
    <row r="486" spans="1:7" ht="12.75" hidden="1" customHeight="1" x14ac:dyDescent="0.25">
      <c r="A486" s="189">
        <v>3632</v>
      </c>
      <c r="B486" s="56" t="s">
        <v>132</v>
      </c>
      <c r="C486" s="126">
        <v>3526127.54</v>
      </c>
      <c r="D486" s="126">
        <v>3800000</v>
      </c>
      <c r="E486" s="126">
        <v>50000</v>
      </c>
      <c r="F486" s="126">
        <v>50000</v>
      </c>
      <c r="G486" s="126">
        <v>50000</v>
      </c>
    </row>
    <row r="487" spans="1:7" s="199" customFormat="1" ht="12.75" customHeight="1" x14ac:dyDescent="0.2">
      <c r="A487" s="202">
        <v>38</v>
      </c>
      <c r="B487" s="201" t="s">
        <v>60</v>
      </c>
      <c r="C487" s="171">
        <f>C488+C490+C493</f>
        <v>1051979.8700000001</v>
      </c>
      <c r="D487" s="171">
        <f>D488+D490+D493</f>
        <v>1812000</v>
      </c>
      <c r="E487" s="171">
        <f t="shared" ref="E487" si="238">E488+E490+E493</f>
        <v>200000</v>
      </c>
      <c r="F487" s="171">
        <f>F488+F490+F493</f>
        <v>0</v>
      </c>
      <c r="G487" s="171">
        <f>G488+G490+G493</f>
        <v>0</v>
      </c>
    </row>
    <row r="488" spans="1:7" ht="12.75" customHeight="1" x14ac:dyDescent="0.25">
      <c r="A488" s="145">
        <v>381</v>
      </c>
      <c r="B488" s="194" t="s">
        <v>39</v>
      </c>
      <c r="C488" s="126">
        <f t="shared" ref="C488:G488" si="239">C489</f>
        <v>237399.47</v>
      </c>
      <c r="D488" s="126">
        <f t="shared" si="239"/>
        <v>12000</v>
      </c>
      <c r="E488" s="126">
        <f t="shared" si="239"/>
        <v>0</v>
      </c>
      <c r="F488" s="62">
        <f t="shared" si="239"/>
        <v>0</v>
      </c>
      <c r="G488" s="62">
        <f t="shared" si="239"/>
        <v>0</v>
      </c>
    </row>
    <row r="489" spans="1:7" ht="12.75" hidden="1" customHeight="1" x14ac:dyDescent="0.25">
      <c r="A489" s="189">
        <v>3811</v>
      </c>
      <c r="B489" s="56" t="s">
        <v>20</v>
      </c>
      <c r="C489" s="126">
        <v>237399.47</v>
      </c>
      <c r="D489" s="126">
        <v>12000</v>
      </c>
      <c r="E489" s="126">
        <v>0</v>
      </c>
      <c r="F489" s="126">
        <v>0</v>
      </c>
      <c r="G489" s="126">
        <v>0</v>
      </c>
    </row>
    <row r="490" spans="1:7" ht="12.75" customHeight="1" x14ac:dyDescent="0.25">
      <c r="A490" s="189">
        <v>382</v>
      </c>
      <c r="B490" s="194" t="s">
        <v>85</v>
      </c>
      <c r="C490" s="126">
        <f>C491+C492</f>
        <v>806380.4</v>
      </c>
      <c r="D490" s="126">
        <f>D491+D492</f>
        <v>1800000</v>
      </c>
      <c r="E490" s="126">
        <f t="shared" ref="E490:G490" si="240">E491+E492</f>
        <v>200000</v>
      </c>
      <c r="F490" s="62">
        <f t="shared" si="240"/>
        <v>0</v>
      </c>
      <c r="G490" s="62">
        <f t="shared" si="240"/>
        <v>0</v>
      </c>
    </row>
    <row r="491" spans="1:7" ht="12.75" hidden="1" customHeight="1" x14ac:dyDescent="0.25">
      <c r="A491" s="189">
        <v>3821</v>
      </c>
      <c r="B491" s="56" t="s">
        <v>121</v>
      </c>
      <c r="C491" s="126">
        <v>3360</v>
      </c>
      <c r="D491" s="126">
        <v>0</v>
      </c>
      <c r="E491" s="126">
        <v>0</v>
      </c>
      <c r="F491" s="62">
        <v>0</v>
      </c>
      <c r="G491" s="62">
        <v>0</v>
      </c>
    </row>
    <row r="492" spans="1:7" ht="12.75" hidden="1" customHeight="1" x14ac:dyDescent="0.25">
      <c r="A492" s="189">
        <v>3822</v>
      </c>
      <c r="B492" s="56" t="s">
        <v>84</v>
      </c>
      <c r="C492" s="126">
        <v>803020.4</v>
      </c>
      <c r="D492" s="126">
        <v>1800000</v>
      </c>
      <c r="E492" s="126">
        <v>200000</v>
      </c>
      <c r="F492" s="62">
        <v>0</v>
      </c>
      <c r="G492" s="62">
        <v>0</v>
      </c>
    </row>
    <row r="493" spans="1:7" ht="12.75" customHeight="1" x14ac:dyDescent="0.25">
      <c r="A493" s="189">
        <v>386</v>
      </c>
      <c r="B493" s="56" t="s">
        <v>133</v>
      </c>
      <c r="C493" s="126">
        <f>C494+C495</f>
        <v>8200</v>
      </c>
      <c r="D493" s="126">
        <f>D494+D495</f>
        <v>0</v>
      </c>
      <c r="E493" s="126">
        <f t="shared" ref="E493" si="241">E494+E495</f>
        <v>0</v>
      </c>
      <c r="F493" s="62">
        <f t="shared" ref="F493" si="242">F494+F495</f>
        <v>0</v>
      </c>
      <c r="G493" s="62">
        <f t="shared" ref="G493" si="243">G494+G495</f>
        <v>0</v>
      </c>
    </row>
    <row r="494" spans="1:7" ht="12.75" hidden="1" customHeight="1" x14ac:dyDescent="0.25">
      <c r="A494" s="77">
        <v>3861</v>
      </c>
      <c r="B494" s="56" t="s">
        <v>137</v>
      </c>
      <c r="C494" s="126">
        <v>8200</v>
      </c>
      <c r="D494" s="126">
        <v>0</v>
      </c>
      <c r="E494" s="126">
        <v>0</v>
      </c>
      <c r="F494" s="126">
        <v>0</v>
      </c>
      <c r="G494" s="126">
        <v>0</v>
      </c>
    </row>
    <row r="495" spans="1:7" ht="9" customHeight="1" x14ac:dyDescent="0.25">
      <c r="A495" s="189"/>
      <c r="B495" s="56"/>
      <c r="C495" s="126"/>
      <c r="D495" s="126"/>
      <c r="E495" s="126"/>
      <c r="F495" s="126"/>
      <c r="G495" s="126"/>
    </row>
    <row r="496" spans="1:7" s="199" customFormat="1" ht="57" x14ac:dyDescent="0.2">
      <c r="A496" s="73" t="s">
        <v>105</v>
      </c>
      <c r="B496" s="22" t="s">
        <v>252</v>
      </c>
      <c r="C496" s="171">
        <f>C497+C511</f>
        <v>21116414.860000003</v>
      </c>
      <c r="D496" s="171">
        <f>D497+D511</f>
        <v>19151000</v>
      </c>
      <c r="E496" s="171">
        <f t="shared" ref="E496:G496" si="244">E497+E511</f>
        <v>32000000</v>
      </c>
      <c r="F496" s="171">
        <f t="shared" si="244"/>
        <v>40000000</v>
      </c>
      <c r="G496" s="171">
        <f t="shared" si="244"/>
        <v>50000000</v>
      </c>
    </row>
    <row r="497" spans="1:7" s="199" customFormat="1" ht="12.75" hidden="1" customHeight="1" x14ac:dyDescent="0.2">
      <c r="A497" s="185">
        <v>3</v>
      </c>
      <c r="B497" s="186" t="s">
        <v>40</v>
      </c>
      <c r="C497" s="171">
        <f t="shared" ref="C497:D497" si="245">C498+C504+C507</f>
        <v>17967894.290000003</v>
      </c>
      <c r="D497" s="171">
        <f t="shared" si="245"/>
        <v>11891000</v>
      </c>
      <c r="E497" s="171">
        <f t="shared" ref="E497:G497" si="246">E498+E504+E507</f>
        <v>29500000</v>
      </c>
      <c r="F497" s="171">
        <f t="shared" si="246"/>
        <v>35000000</v>
      </c>
      <c r="G497" s="171">
        <f t="shared" si="246"/>
        <v>45000000</v>
      </c>
    </row>
    <row r="498" spans="1:7" s="199" customFormat="1" ht="12.75" customHeight="1" x14ac:dyDescent="0.2">
      <c r="A498" s="202">
        <v>35</v>
      </c>
      <c r="B498" s="192" t="s">
        <v>17</v>
      </c>
      <c r="C498" s="171">
        <f t="shared" ref="C498:D498" si="247">C499+C501</f>
        <v>646074.12</v>
      </c>
      <c r="D498" s="171">
        <f t="shared" si="247"/>
        <v>6075000</v>
      </c>
      <c r="E498" s="171">
        <f>E499+E501</f>
        <v>16100000</v>
      </c>
      <c r="F498" s="171">
        <f>F499+F501</f>
        <v>20000000</v>
      </c>
      <c r="G498" s="171">
        <f>G499+G501</f>
        <v>30000000</v>
      </c>
    </row>
    <row r="499" spans="1:7" x14ac:dyDescent="0.25">
      <c r="A499" s="145">
        <v>351</v>
      </c>
      <c r="B499" s="193" t="s">
        <v>0</v>
      </c>
      <c r="C499" s="126">
        <f t="shared" ref="C499:G499" si="248">C500</f>
        <v>0</v>
      </c>
      <c r="D499" s="126">
        <f t="shared" si="248"/>
        <v>0</v>
      </c>
      <c r="E499" s="211">
        <f t="shared" si="248"/>
        <v>100000</v>
      </c>
      <c r="F499" s="212">
        <f t="shared" si="248"/>
        <v>5000000</v>
      </c>
      <c r="G499" s="212">
        <f t="shared" si="248"/>
        <v>5000000</v>
      </c>
    </row>
    <row r="500" spans="1:7" s="199" customFormat="1" ht="12.75" hidden="1" customHeight="1" x14ac:dyDescent="0.25">
      <c r="A500" s="189">
        <v>3512</v>
      </c>
      <c r="B500" s="193" t="s">
        <v>0</v>
      </c>
      <c r="C500" s="126">
        <v>0</v>
      </c>
      <c r="D500" s="126">
        <v>0</v>
      </c>
      <c r="E500" s="211">
        <v>100000</v>
      </c>
      <c r="F500" s="212">
        <v>5000000</v>
      </c>
      <c r="G500" s="212">
        <v>5000000</v>
      </c>
    </row>
    <row r="501" spans="1:7" ht="30" x14ac:dyDescent="0.25">
      <c r="A501" s="145">
        <v>352</v>
      </c>
      <c r="B501" s="196" t="s">
        <v>143</v>
      </c>
      <c r="C501" s="126">
        <f t="shared" ref="C501:D501" si="249">C502+C503</f>
        <v>646074.12</v>
      </c>
      <c r="D501" s="126">
        <f t="shared" si="249"/>
        <v>6075000</v>
      </c>
      <c r="E501" s="126">
        <f>E502+E503</f>
        <v>16000000</v>
      </c>
      <c r="F501" s="62">
        <f>F502+F503</f>
        <v>15000000</v>
      </c>
      <c r="G501" s="62">
        <f>G502+G503</f>
        <v>25000000</v>
      </c>
    </row>
    <row r="502" spans="1:7" ht="12.75" hidden="1" customHeight="1" x14ac:dyDescent="0.25">
      <c r="A502" s="189">
        <v>3522</v>
      </c>
      <c r="B502" s="56" t="s">
        <v>2</v>
      </c>
      <c r="C502" s="126">
        <v>646074.12</v>
      </c>
      <c r="D502" s="126">
        <v>6075000</v>
      </c>
      <c r="E502" s="126">
        <v>14500000</v>
      </c>
      <c r="F502" s="126">
        <v>15000000</v>
      </c>
      <c r="G502" s="126">
        <v>25000000</v>
      </c>
    </row>
    <row r="503" spans="1:7" ht="12.75" hidden="1" customHeight="1" x14ac:dyDescent="0.25">
      <c r="A503" s="189">
        <v>3523</v>
      </c>
      <c r="B503" s="193" t="s">
        <v>130</v>
      </c>
      <c r="C503" s="126">
        <v>0</v>
      </c>
      <c r="D503" s="126">
        <v>0</v>
      </c>
      <c r="E503" s="126">
        <v>1500000</v>
      </c>
      <c r="F503" s="126">
        <v>0</v>
      </c>
      <c r="G503" s="126">
        <v>0</v>
      </c>
    </row>
    <row r="504" spans="1:7" s="199" customFormat="1" ht="12.75" customHeight="1" x14ac:dyDescent="0.2">
      <c r="A504" s="202">
        <v>36</v>
      </c>
      <c r="B504" s="204" t="s">
        <v>209</v>
      </c>
      <c r="C504" s="171">
        <f t="shared" ref="C504:G505" si="250">C505</f>
        <v>17253351.940000001</v>
      </c>
      <c r="D504" s="171">
        <f t="shared" si="250"/>
        <v>5800000</v>
      </c>
      <c r="E504" s="171">
        <f t="shared" si="250"/>
        <v>11500000</v>
      </c>
      <c r="F504" s="171">
        <f t="shared" si="250"/>
        <v>15000000</v>
      </c>
      <c r="G504" s="171">
        <f t="shared" si="250"/>
        <v>15000000</v>
      </c>
    </row>
    <row r="505" spans="1:7" ht="12.75" customHeight="1" x14ac:dyDescent="0.25">
      <c r="A505" s="145">
        <v>363</v>
      </c>
      <c r="B505" s="191" t="s">
        <v>131</v>
      </c>
      <c r="C505" s="126">
        <f t="shared" si="250"/>
        <v>17253351.940000001</v>
      </c>
      <c r="D505" s="126">
        <f t="shared" si="250"/>
        <v>5800000</v>
      </c>
      <c r="E505" s="126">
        <f t="shared" si="250"/>
        <v>11500000</v>
      </c>
      <c r="F505" s="62">
        <f t="shared" si="250"/>
        <v>15000000</v>
      </c>
      <c r="G505" s="62">
        <f t="shared" si="250"/>
        <v>15000000</v>
      </c>
    </row>
    <row r="506" spans="1:7" ht="12.75" hidden="1" customHeight="1" x14ac:dyDescent="0.25">
      <c r="A506" s="189">
        <v>3632</v>
      </c>
      <c r="B506" s="56" t="s">
        <v>132</v>
      </c>
      <c r="C506" s="126">
        <v>17253351.940000001</v>
      </c>
      <c r="D506" s="126">
        <v>5800000</v>
      </c>
      <c r="E506" s="126">
        <v>11500000</v>
      </c>
      <c r="F506" s="126">
        <v>15000000</v>
      </c>
      <c r="G506" s="126">
        <v>15000000</v>
      </c>
    </row>
    <row r="507" spans="1:7" s="199" customFormat="1" ht="13.5" customHeight="1" x14ac:dyDescent="0.2">
      <c r="A507" s="202">
        <v>38</v>
      </c>
      <c r="B507" s="201" t="s">
        <v>60</v>
      </c>
      <c r="C507" s="171">
        <f>C508</f>
        <v>68468.23</v>
      </c>
      <c r="D507" s="171">
        <f>D508</f>
        <v>16000</v>
      </c>
      <c r="E507" s="171">
        <f t="shared" ref="E507:G507" si="251">E508</f>
        <v>1900000</v>
      </c>
      <c r="F507" s="171">
        <f t="shared" si="251"/>
        <v>0</v>
      </c>
      <c r="G507" s="171">
        <f t="shared" si="251"/>
        <v>0</v>
      </c>
    </row>
    <row r="508" spans="1:7" x14ac:dyDescent="0.25">
      <c r="A508" s="145">
        <v>382</v>
      </c>
      <c r="B508" s="194" t="s">
        <v>85</v>
      </c>
      <c r="C508" s="126">
        <f>C509+C510</f>
        <v>68468.23</v>
      </c>
      <c r="D508" s="126">
        <f>D509+D510</f>
        <v>16000</v>
      </c>
      <c r="E508" s="126">
        <f>E509+E510</f>
        <v>1900000</v>
      </c>
      <c r="F508" s="62">
        <f>F509+F510</f>
        <v>0</v>
      </c>
      <c r="G508" s="62">
        <f>G509+G510</f>
        <v>0</v>
      </c>
    </row>
    <row r="509" spans="1:7" ht="12.75" hidden="1" customHeight="1" x14ac:dyDescent="0.25">
      <c r="A509" s="189">
        <v>3821</v>
      </c>
      <c r="B509" s="56" t="s">
        <v>121</v>
      </c>
      <c r="C509" s="126">
        <v>68468.23</v>
      </c>
      <c r="D509" s="126">
        <v>16000</v>
      </c>
      <c r="E509" s="126">
        <v>100000</v>
      </c>
      <c r="F509" s="126">
        <v>0</v>
      </c>
      <c r="G509" s="126">
        <v>0</v>
      </c>
    </row>
    <row r="510" spans="1:7" ht="12.75" hidden="1" customHeight="1" x14ac:dyDescent="0.25">
      <c r="A510" s="189">
        <v>3822</v>
      </c>
      <c r="B510" s="56" t="s">
        <v>84</v>
      </c>
      <c r="C510" s="126">
        <v>0</v>
      </c>
      <c r="D510" s="126">
        <v>0</v>
      </c>
      <c r="E510" s="126">
        <v>1800000</v>
      </c>
      <c r="F510" s="126">
        <v>0</v>
      </c>
      <c r="G510" s="126">
        <v>0</v>
      </c>
    </row>
    <row r="511" spans="1:7" s="199" customFormat="1" ht="12.75" hidden="1" customHeight="1" x14ac:dyDescent="0.2">
      <c r="A511" s="202">
        <v>5</v>
      </c>
      <c r="B511" s="203" t="s">
        <v>30</v>
      </c>
      <c r="C511" s="171">
        <f t="shared" ref="C511:G513" si="252">C512</f>
        <v>3148520.57</v>
      </c>
      <c r="D511" s="171">
        <f t="shared" si="252"/>
        <v>7260000</v>
      </c>
      <c r="E511" s="171">
        <f t="shared" si="252"/>
        <v>2500000</v>
      </c>
      <c r="F511" s="171">
        <f t="shared" si="252"/>
        <v>5000000</v>
      </c>
      <c r="G511" s="171">
        <f t="shared" si="252"/>
        <v>5000000</v>
      </c>
    </row>
    <row r="512" spans="1:7" s="199" customFormat="1" ht="14.25" x14ac:dyDescent="0.2">
      <c r="A512" s="202">
        <v>51</v>
      </c>
      <c r="B512" s="204" t="s">
        <v>31</v>
      </c>
      <c r="C512" s="171">
        <f t="shared" si="252"/>
        <v>3148520.57</v>
      </c>
      <c r="D512" s="171">
        <f t="shared" si="252"/>
        <v>7260000</v>
      </c>
      <c r="E512" s="171">
        <f t="shared" si="252"/>
        <v>2500000</v>
      </c>
      <c r="F512" s="171">
        <f t="shared" si="252"/>
        <v>5000000</v>
      </c>
      <c r="G512" s="171">
        <f t="shared" si="252"/>
        <v>5000000</v>
      </c>
    </row>
    <row r="513" spans="1:7" ht="30" x14ac:dyDescent="0.25">
      <c r="A513" s="145">
        <v>516</v>
      </c>
      <c r="B513" s="190" t="s">
        <v>135</v>
      </c>
      <c r="C513" s="126">
        <f t="shared" si="252"/>
        <v>3148520.57</v>
      </c>
      <c r="D513" s="126">
        <f t="shared" si="252"/>
        <v>7260000</v>
      </c>
      <c r="E513" s="126">
        <f t="shared" si="252"/>
        <v>2500000</v>
      </c>
      <c r="F513" s="62">
        <f t="shared" si="252"/>
        <v>5000000</v>
      </c>
      <c r="G513" s="62">
        <f t="shared" si="252"/>
        <v>5000000</v>
      </c>
    </row>
    <row r="514" spans="1:7" ht="12.75" hidden="1" customHeight="1" x14ac:dyDescent="0.25">
      <c r="A514" s="189">
        <v>5163</v>
      </c>
      <c r="B514" s="190" t="s">
        <v>136</v>
      </c>
      <c r="C514" s="126">
        <v>3148520.57</v>
      </c>
      <c r="D514" s="126">
        <v>7260000</v>
      </c>
      <c r="E514" s="126">
        <v>2500000</v>
      </c>
      <c r="F514" s="126">
        <v>5000000</v>
      </c>
      <c r="G514" s="126">
        <v>5000000</v>
      </c>
    </row>
    <row r="515" spans="1:7" ht="9" customHeight="1" x14ac:dyDescent="0.25">
      <c r="A515" s="189"/>
      <c r="B515" s="190"/>
      <c r="C515" s="126"/>
      <c r="D515" s="126"/>
      <c r="E515" s="126"/>
      <c r="F515" s="126"/>
      <c r="G515" s="126"/>
    </row>
    <row r="516" spans="1:7" s="199" customFormat="1" ht="12.75" customHeight="1" x14ac:dyDescent="0.2">
      <c r="A516" s="185" t="s">
        <v>106</v>
      </c>
      <c r="B516" s="22" t="s">
        <v>118</v>
      </c>
      <c r="C516" s="171">
        <f>C517+C534</f>
        <v>75605201.279999986</v>
      </c>
      <c r="D516" s="171">
        <f>D517+D534</f>
        <v>99080000</v>
      </c>
      <c r="E516" s="171">
        <f t="shared" ref="E516:G516" si="253">E517+E534</f>
        <v>83400000</v>
      </c>
      <c r="F516" s="171">
        <f t="shared" si="253"/>
        <v>74000000</v>
      </c>
      <c r="G516" s="171">
        <f t="shared" si="253"/>
        <v>80000000</v>
      </c>
    </row>
    <row r="517" spans="1:7" s="199" customFormat="1" ht="12.75" hidden="1" customHeight="1" x14ac:dyDescent="0.2">
      <c r="A517" s="185">
        <v>3</v>
      </c>
      <c r="B517" s="186" t="s">
        <v>40</v>
      </c>
      <c r="C517" s="171">
        <f t="shared" ref="C517:D517" si="254">C518+C524+C528</f>
        <v>75605201.279999986</v>
      </c>
      <c r="D517" s="171">
        <f t="shared" si="254"/>
        <v>99080000</v>
      </c>
      <c r="E517" s="171">
        <f t="shared" ref="E517:G517" si="255">E518+E524+E528</f>
        <v>82000000</v>
      </c>
      <c r="F517" s="171">
        <f t="shared" si="255"/>
        <v>73000000</v>
      </c>
      <c r="G517" s="171">
        <f t="shared" si="255"/>
        <v>79000000</v>
      </c>
    </row>
    <row r="518" spans="1:7" s="199" customFormat="1" ht="12.75" customHeight="1" x14ac:dyDescent="0.2">
      <c r="A518" s="185">
        <v>35</v>
      </c>
      <c r="B518" s="192" t="s">
        <v>17</v>
      </c>
      <c r="C518" s="171">
        <f>C519+C521</f>
        <v>74621.710000000006</v>
      </c>
      <c r="D518" s="171">
        <f>D519+D521</f>
        <v>9680000</v>
      </c>
      <c r="E518" s="171">
        <f>E519+E521</f>
        <v>13000000</v>
      </c>
      <c r="F518" s="171">
        <f>F519+F521</f>
        <v>17000000</v>
      </c>
      <c r="G518" s="171">
        <f t="shared" ref="G518" si="256">G519+G521</f>
        <v>17000000</v>
      </c>
    </row>
    <row r="519" spans="1:7" ht="12.75" customHeight="1" x14ac:dyDescent="0.25">
      <c r="A519" s="145">
        <v>351</v>
      </c>
      <c r="B519" s="193" t="s">
        <v>0</v>
      </c>
      <c r="C519" s="126">
        <f t="shared" ref="C519:G519" si="257">C520</f>
        <v>0</v>
      </c>
      <c r="D519" s="126">
        <f t="shared" si="257"/>
        <v>500000</v>
      </c>
      <c r="E519" s="211">
        <f t="shared" si="257"/>
        <v>2000000</v>
      </c>
      <c r="F519" s="212">
        <f t="shared" si="257"/>
        <v>1000000</v>
      </c>
      <c r="G519" s="212">
        <f t="shared" si="257"/>
        <v>1000000</v>
      </c>
    </row>
    <row r="520" spans="1:7" s="199" customFormat="1" hidden="1" x14ac:dyDescent="0.25">
      <c r="A520" s="189">
        <v>3512</v>
      </c>
      <c r="B520" s="193" t="s">
        <v>0</v>
      </c>
      <c r="C520" s="126">
        <v>0</v>
      </c>
      <c r="D520" s="126">
        <v>500000</v>
      </c>
      <c r="E520" s="211">
        <v>2000000</v>
      </c>
      <c r="F520" s="211">
        <v>1000000</v>
      </c>
      <c r="G520" s="211">
        <v>1000000</v>
      </c>
    </row>
    <row r="521" spans="1:7" ht="30" x14ac:dyDescent="0.25">
      <c r="A521" s="127">
        <v>352</v>
      </c>
      <c r="B521" s="196" t="s">
        <v>143</v>
      </c>
      <c r="C521" s="126">
        <f t="shared" ref="C521:D521" si="258">C522+C523</f>
        <v>74621.710000000006</v>
      </c>
      <c r="D521" s="126">
        <f t="shared" si="258"/>
        <v>9180000</v>
      </c>
      <c r="E521" s="126">
        <f>E522+E523</f>
        <v>11000000</v>
      </c>
      <c r="F521" s="62">
        <f>F522+F523</f>
        <v>16000000</v>
      </c>
      <c r="G521" s="62">
        <f>G522+G523</f>
        <v>16000000</v>
      </c>
    </row>
    <row r="522" spans="1:7" ht="12.75" hidden="1" customHeight="1" x14ac:dyDescent="0.25">
      <c r="A522" s="189">
        <v>3522</v>
      </c>
      <c r="B522" s="56" t="s">
        <v>2</v>
      </c>
      <c r="C522" s="126">
        <v>74621.710000000006</v>
      </c>
      <c r="D522" s="126">
        <v>9180000</v>
      </c>
      <c r="E522" s="126">
        <v>10500000</v>
      </c>
      <c r="F522" s="126">
        <v>15000000</v>
      </c>
      <c r="G522" s="126">
        <v>15000000</v>
      </c>
    </row>
    <row r="523" spans="1:7" ht="12.75" hidden="1" customHeight="1" x14ac:dyDescent="0.25">
      <c r="A523" s="189">
        <v>3523</v>
      </c>
      <c r="B523" s="193" t="s">
        <v>130</v>
      </c>
      <c r="C523" s="126">
        <v>0</v>
      </c>
      <c r="D523" s="126">
        <v>0</v>
      </c>
      <c r="E523" s="126">
        <v>500000</v>
      </c>
      <c r="F523" s="126">
        <v>1000000</v>
      </c>
      <c r="G523" s="126">
        <v>1000000</v>
      </c>
    </row>
    <row r="524" spans="1:7" ht="12.75" customHeight="1" x14ac:dyDescent="0.2">
      <c r="A524" s="202">
        <v>36</v>
      </c>
      <c r="B524" s="204" t="s">
        <v>209</v>
      </c>
      <c r="C524" s="171">
        <f t="shared" ref="C524:G524" si="259">C525</f>
        <v>73540368.629999995</v>
      </c>
      <c r="D524" s="171">
        <f t="shared" si="259"/>
        <v>44900000</v>
      </c>
      <c r="E524" s="171">
        <f t="shared" si="259"/>
        <v>55000000</v>
      </c>
      <c r="F524" s="171">
        <f t="shared" si="259"/>
        <v>55000000</v>
      </c>
      <c r="G524" s="171">
        <f t="shared" si="259"/>
        <v>61000000</v>
      </c>
    </row>
    <row r="525" spans="1:7" ht="12.75" customHeight="1" x14ac:dyDescent="0.25">
      <c r="A525" s="145">
        <v>363</v>
      </c>
      <c r="B525" s="191" t="s">
        <v>131</v>
      </c>
      <c r="C525" s="126">
        <f>C526+C527</f>
        <v>73540368.629999995</v>
      </c>
      <c r="D525" s="126">
        <f>D526+D527</f>
        <v>44900000</v>
      </c>
      <c r="E525" s="126">
        <f t="shared" ref="E525:G525" si="260">E526+E527</f>
        <v>55000000</v>
      </c>
      <c r="F525" s="62">
        <f t="shared" si="260"/>
        <v>55000000</v>
      </c>
      <c r="G525" s="62">
        <f t="shared" si="260"/>
        <v>61000000</v>
      </c>
    </row>
    <row r="526" spans="1:7" s="199" customFormat="1" ht="12.75" hidden="1" customHeight="1" x14ac:dyDescent="0.25">
      <c r="A526" s="145">
        <v>3631</v>
      </c>
      <c r="B526" s="218" t="s">
        <v>172</v>
      </c>
      <c r="C526" s="126">
        <v>0</v>
      </c>
      <c r="D526" s="126">
        <v>100000</v>
      </c>
      <c r="E526" s="126">
        <v>0</v>
      </c>
      <c r="F526" s="126">
        <v>0</v>
      </c>
      <c r="G526" s="126">
        <v>0</v>
      </c>
    </row>
    <row r="527" spans="1:7" ht="12.75" hidden="1" customHeight="1" x14ac:dyDescent="0.25">
      <c r="A527" s="189">
        <v>3632</v>
      </c>
      <c r="B527" s="56" t="s">
        <v>132</v>
      </c>
      <c r="C527" s="126">
        <v>73540368.629999995</v>
      </c>
      <c r="D527" s="126">
        <v>44800000</v>
      </c>
      <c r="E527" s="126">
        <v>55000000</v>
      </c>
      <c r="F527" s="126">
        <v>55000000</v>
      </c>
      <c r="G527" s="126">
        <v>61000000</v>
      </c>
    </row>
    <row r="528" spans="1:7" s="199" customFormat="1" ht="12.75" customHeight="1" x14ac:dyDescent="0.2">
      <c r="A528" s="202">
        <v>38</v>
      </c>
      <c r="B528" s="201" t="s">
        <v>60</v>
      </c>
      <c r="C528" s="171">
        <f t="shared" ref="C528:D528" si="261">C529+C531</f>
        <v>1990210.9400000002</v>
      </c>
      <c r="D528" s="171">
        <f t="shared" si="261"/>
        <v>44500000</v>
      </c>
      <c r="E528" s="171">
        <f t="shared" ref="E528:G528" si="262">E529+E531</f>
        <v>14000000</v>
      </c>
      <c r="F528" s="171">
        <f t="shared" si="262"/>
        <v>1000000</v>
      </c>
      <c r="G528" s="171">
        <f t="shared" si="262"/>
        <v>1000000</v>
      </c>
    </row>
    <row r="529" spans="1:7" ht="12.75" customHeight="1" x14ac:dyDescent="0.25">
      <c r="A529" s="145">
        <v>381</v>
      </c>
      <c r="B529" s="194" t="s">
        <v>39</v>
      </c>
      <c r="C529" s="126">
        <f t="shared" ref="C529:G529" si="263">C530</f>
        <v>2498.09</v>
      </c>
      <c r="D529" s="126">
        <f t="shared" si="263"/>
        <v>500000</v>
      </c>
      <c r="E529" s="126">
        <f t="shared" si="263"/>
        <v>0</v>
      </c>
      <c r="F529" s="62">
        <f t="shared" si="263"/>
        <v>0</v>
      </c>
      <c r="G529" s="62">
        <f t="shared" si="263"/>
        <v>0</v>
      </c>
    </row>
    <row r="530" spans="1:7" ht="12.75" hidden="1" customHeight="1" x14ac:dyDescent="0.25">
      <c r="A530" s="189">
        <v>3811</v>
      </c>
      <c r="B530" s="56" t="s">
        <v>20</v>
      </c>
      <c r="C530" s="126">
        <v>2498.09</v>
      </c>
      <c r="D530" s="126">
        <v>500000</v>
      </c>
      <c r="E530" s="126">
        <v>0</v>
      </c>
      <c r="F530" s="62">
        <v>0</v>
      </c>
      <c r="G530" s="62">
        <v>0</v>
      </c>
    </row>
    <row r="531" spans="1:7" ht="12.75" customHeight="1" x14ac:dyDescent="0.25">
      <c r="A531" s="145">
        <v>382</v>
      </c>
      <c r="B531" s="194" t="s">
        <v>85</v>
      </c>
      <c r="C531" s="126">
        <f>C532+C533</f>
        <v>1987712.85</v>
      </c>
      <c r="D531" s="126">
        <f>D532+D533</f>
        <v>44000000</v>
      </c>
      <c r="E531" s="126">
        <f t="shared" ref="E531:G531" si="264">E532+E533</f>
        <v>14000000</v>
      </c>
      <c r="F531" s="62">
        <f t="shared" si="264"/>
        <v>1000000</v>
      </c>
      <c r="G531" s="62">
        <f t="shared" si="264"/>
        <v>1000000</v>
      </c>
    </row>
    <row r="532" spans="1:7" ht="12.75" hidden="1" customHeight="1" x14ac:dyDescent="0.25">
      <c r="A532" s="145">
        <v>3821</v>
      </c>
      <c r="B532" s="56" t="s">
        <v>121</v>
      </c>
      <c r="C532" s="126">
        <v>0</v>
      </c>
      <c r="D532" s="126">
        <v>43000000</v>
      </c>
      <c r="E532" s="126">
        <v>13000000</v>
      </c>
      <c r="F532" s="126">
        <v>1000000</v>
      </c>
      <c r="G532" s="126">
        <v>1000000</v>
      </c>
    </row>
    <row r="533" spans="1:7" ht="12.75" hidden="1" customHeight="1" x14ac:dyDescent="0.25">
      <c r="A533" s="189">
        <v>3822</v>
      </c>
      <c r="B533" s="56" t="s">
        <v>84</v>
      </c>
      <c r="C533" s="126">
        <v>1987712.85</v>
      </c>
      <c r="D533" s="126">
        <v>1000000</v>
      </c>
      <c r="E533" s="126">
        <v>1000000</v>
      </c>
      <c r="F533" s="126">
        <v>0</v>
      </c>
      <c r="G533" s="126">
        <v>0</v>
      </c>
    </row>
    <row r="534" spans="1:7" ht="12.75" hidden="1" customHeight="1" x14ac:dyDescent="0.2">
      <c r="A534" s="202">
        <v>5</v>
      </c>
      <c r="B534" s="203" t="s">
        <v>30</v>
      </c>
      <c r="C534" s="171">
        <f t="shared" ref="C534:G536" si="265">C535</f>
        <v>0</v>
      </c>
      <c r="D534" s="171">
        <f t="shared" si="265"/>
        <v>0</v>
      </c>
      <c r="E534" s="171">
        <f t="shared" si="265"/>
        <v>1400000</v>
      </c>
      <c r="F534" s="171">
        <f t="shared" si="265"/>
        <v>1000000</v>
      </c>
      <c r="G534" s="171">
        <f t="shared" si="265"/>
        <v>1000000</v>
      </c>
    </row>
    <row r="535" spans="1:7" ht="12.75" customHeight="1" x14ac:dyDescent="0.2">
      <c r="A535" s="202">
        <v>51</v>
      </c>
      <c r="B535" s="204" t="s">
        <v>31</v>
      </c>
      <c r="C535" s="171">
        <f t="shared" si="265"/>
        <v>0</v>
      </c>
      <c r="D535" s="171">
        <f t="shared" si="265"/>
        <v>0</v>
      </c>
      <c r="E535" s="171">
        <f t="shared" si="265"/>
        <v>1400000</v>
      </c>
      <c r="F535" s="171">
        <f t="shared" si="265"/>
        <v>1000000</v>
      </c>
      <c r="G535" s="171">
        <f t="shared" si="265"/>
        <v>1000000</v>
      </c>
    </row>
    <row r="536" spans="1:7" ht="12.75" customHeight="1" x14ac:dyDescent="0.25">
      <c r="A536" s="145">
        <v>516</v>
      </c>
      <c r="B536" s="190" t="s">
        <v>135</v>
      </c>
      <c r="C536" s="126">
        <f t="shared" si="265"/>
        <v>0</v>
      </c>
      <c r="D536" s="126">
        <f t="shared" si="265"/>
        <v>0</v>
      </c>
      <c r="E536" s="126">
        <f t="shared" si="265"/>
        <v>1400000</v>
      </c>
      <c r="F536" s="62">
        <f t="shared" si="265"/>
        <v>1000000</v>
      </c>
      <c r="G536" s="62">
        <f t="shared" si="265"/>
        <v>1000000</v>
      </c>
    </row>
    <row r="537" spans="1:7" ht="12.75" hidden="1" customHeight="1" x14ac:dyDescent="0.25">
      <c r="A537" s="189">
        <v>5163</v>
      </c>
      <c r="B537" s="190" t="s">
        <v>136</v>
      </c>
      <c r="C537" s="126">
        <v>0</v>
      </c>
      <c r="D537" s="126">
        <v>0</v>
      </c>
      <c r="E537" s="126">
        <v>1400000</v>
      </c>
      <c r="F537" s="126">
        <v>1000000</v>
      </c>
      <c r="G537" s="126">
        <v>1000000</v>
      </c>
    </row>
    <row r="538" spans="1:7" ht="6.75" customHeight="1" x14ac:dyDescent="0.25">
      <c r="A538" s="189"/>
      <c r="B538" s="56"/>
      <c r="C538" s="126"/>
      <c r="D538" s="126"/>
      <c r="E538" s="126"/>
      <c r="F538" s="126"/>
      <c r="G538" s="126"/>
    </row>
    <row r="539" spans="1:7" s="199" customFormat="1" ht="14.25" x14ac:dyDescent="0.2">
      <c r="A539" s="185" t="s">
        <v>107</v>
      </c>
      <c r="B539" s="22" t="s">
        <v>119</v>
      </c>
      <c r="C539" s="171">
        <f>C540+C553</f>
        <v>18356084.34</v>
      </c>
      <c r="D539" s="171">
        <f t="shared" ref="D539:E539" si="266">D540+D553</f>
        <v>31700000</v>
      </c>
      <c r="E539" s="171">
        <f t="shared" si="266"/>
        <v>32000000</v>
      </c>
      <c r="F539" s="171">
        <f>F540+F553</f>
        <v>46000000</v>
      </c>
      <c r="G539" s="171">
        <f>G540+G553</f>
        <v>52000000</v>
      </c>
    </row>
    <row r="540" spans="1:7" s="199" customFormat="1" ht="12.75" hidden="1" customHeight="1" x14ac:dyDescent="0.2">
      <c r="A540" s="202">
        <v>3</v>
      </c>
      <c r="B540" s="186" t="s">
        <v>40</v>
      </c>
      <c r="C540" s="171">
        <f t="shared" ref="C540:D540" si="267">C541+C547+C550</f>
        <v>16600738.199999999</v>
      </c>
      <c r="D540" s="171">
        <f t="shared" si="267"/>
        <v>31700000</v>
      </c>
      <c r="E540" s="171">
        <f t="shared" ref="E540:G540" si="268">E541+E547+E550</f>
        <v>32000000</v>
      </c>
      <c r="F540" s="171">
        <f t="shared" si="268"/>
        <v>46000000</v>
      </c>
      <c r="G540" s="171">
        <f t="shared" si="268"/>
        <v>52000000</v>
      </c>
    </row>
    <row r="541" spans="1:7" s="199" customFormat="1" ht="12.75" customHeight="1" x14ac:dyDescent="0.2">
      <c r="A541" s="202">
        <v>35</v>
      </c>
      <c r="B541" s="192" t="s">
        <v>17</v>
      </c>
      <c r="C541" s="171">
        <f t="shared" ref="C541:D541" si="269">C542+C544</f>
        <v>7032358.04</v>
      </c>
      <c r="D541" s="171">
        <f t="shared" si="269"/>
        <v>10018000</v>
      </c>
      <c r="E541" s="171">
        <f t="shared" ref="E541:G541" si="270">E542+E544</f>
        <v>9500000</v>
      </c>
      <c r="F541" s="171">
        <f t="shared" si="270"/>
        <v>20000000</v>
      </c>
      <c r="G541" s="171">
        <f t="shared" si="270"/>
        <v>32000000</v>
      </c>
    </row>
    <row r="542" spans="1:7" ht="12.75" customHeight="1" x14ac:dyDescent="0.25">
      <c r="A542" s="145">
        <v>351</v>
      </c>
      <c r="B542" s="193" t="s">
        <v>0</v>
      </c>
      <c r="C542" s="126">
        <f t="shared" ref="C542:G542" si="271">C543</f>
        <v>340234.76</v>
      </c>
      <c r="D542" s="126">
        <f t="shared" si="271"/>
        <v>1100000</v>
      </c>
      <c r="E542" s="211">
        <f t="shared" si="271"/>
        <v>1000000</v>
      </c>
      <c r="F542" s="212">
        <f t="shared" si="271"/>
        <v>8000000</v>
      </c>
      <c r="G542" s="212">
        <f t="shared" si="271"/>
        <v>10000000</v>
      </c>
    </row>
    <row r="543" spans="1:7" ht="12.75" hidden="1" customHeight="1" x14ac:dyDescent="0.25">
      <c r="A543" s="189">
        <v>3512</v>
      </c>
      <c r="B543" s="193" t="s">
        <v>0</v>
      </c>
      <c r="C543" s="126">
        <v>340234.76</v>
      </c>
      <c r="D543" s="126">
        <v>1100000</v>
      </c>
      <c r="E543" s="211">
        <v>1000000</v>
      </c>
      <c r="F543" s="211">
        <v>8000000</v>
      </c>
      <c r="G543" s="211">
        <v>10000000</v>
      </c>
    </row>
    <row r="544" spans="1:7" ht="30" x14ac:dyDescent="0.25">
      <c r="A544" s="145">
        <v>352</v>
      </c>
      <c r="B544" s="196" t="s">
        <v>143</v>
      </c>
      <c r="C544" s="126">
        <f t="shared" ref="C544:D544" si="272">C545+C546</f>
        <v>6692123.2800000003</v>
      </c>
      <c r="D544" s="126">
        <f t="shared" si="272"/>
        <v>8918000</v>
      </c>
      <c r="E544" s="211">
        <f t="shared" ref="E544:G544" si="273">E545+E546</f>
        <v>8500000</v>
      </c>
      <c r="F544" s="212">
        <f t="shared" si="273"/>
        <v>12000000</v>
      </c>
      <c r="G544" s="212">
        <f t="shared" si="273"/>
        <v>22000000</v>
      </c>
    </row>
    <row r="545" spans="1:7" ht="12.75" hidden="1" customHeight="1" x14ac:dyDescent="0.25">
      <c r="A545" s="189">
        <v>3522</v>
      </c>
      <c r="B545" s="56" t="s">
        <v>2</v>
      </c>
      <c r="C545" s="126">
        <v>6692123.2800000003</v>
      </c>
      <c r="D545" s="126">
        <v>8778000</v>
      </c>
      <c r="E545" s="211">
        <v>7500000</v>
      </c>
      <c r="F545" s="211">
        <v>10000000</v>
      </c>
      <c r="G545" s="211">
        <v>20000000</v>
      </c>
    </row>
    <row r="546" spans="1:7" hidden="1" x14ac:dyDescent="0.25">
      <c r="A546" s="189">
        <v>3523</v>
      </c>
      <c r="B546" s="193" t="s">
        <v>130</v>
      </c>
      <c r="C546" s="126">
        <v>0</v>
      </c>
      <c r="D546" s="126">
        <v>140000</v>
      </c>
      <c r="E546" s="211">
        <v>1000000</v>
      </c>
      <c r="F546" s="211">
        <v>2000000</v>
      </c>
      <c r="G546" s="211">
        <v>2000000</v>
      </c>
    </row>
    <row r="547" spans="1:7" s="199" customFormat="1" ht="12.75" customHeight="1" x14ac:dyDescent="0.2">
      <c r="A547" s="202">
        <v>36</v>
      </c>
      <c r="B547" s="204" t="s">
        <v>209</v>
      </c>
      <c r="C547" s="171">
        <f t="shared" ref="C547:G548" si="274">C548</f>
        <v>2078380.16</v>
      </c>
      <c r="D547" s="171">
        <f t="shared" si="274"/>
        <v>11432000</v>
      </c>
      <c r="E547" s="210">
        <f t="shared" si="274"/>
        <v>12500000</v>
      </c>
      <c r="F547" s="210">
        <f t="shared" si="274"/>
        <v>16000000</v>
      </c>
      <c r="G547" s="210">
        <f t="shared" si="274"/>
        <v>5000000</v>
      </c>
    </row>
    <row r="548" spans="1:7" ht="12.75" customHeight="1" x14ac:dyDescent="0.25">
      <c r="A548" s="145">
        <v>363</v>
      </c>
      <c r="B548" s="191" t="s">
        <v>131</v>
      </c>
      <c r="C548" s="126">
        <f t="shared" si="274"/>
        <v>2078380.16</v>
      </c>
      <c r="D548" s="126">
        <f t="shared" si="274"/>
        <v>11432000</v>
      </c>
      <c r="E548" s="211">
        <f t="shared" si="274"/>
        <v>12500000</v>
      </c>
      <c r="F548" s="212">
        <f t="shared" si="274"/>
        <v>16000000</v>
      </c>
      <c r="G548" s="212">
        <f t="shared" si="274"/>
        <v>5000000</v>
      </c>
    </row>
    <row r="549" spans="1:7" ht="12.75" hidden="1" customHeight="1" x14ac:dyDescent="0.25">
      <c r="A549" s="189">
        <v>3632</v>
      </c>
      <c r="B549" s="56" t="s">
        <v>132</v>
      </c>
      <c r="C549" s="126">
        <v>2078380.16</v>
      </c>
      <c r="D549" s="126">
        <v>11432000</v>
      </c>
      <c r="E549" s="211">
        <v>12500000</v>
      </c>
      <c r="F549" s="211">
        <v>16000000</v>
      </c>
      <c r="G549" s="211">
        <v>5000000</v>
      </c>
    </row>
    <row r="550" spans="1:7" s="199" customFormat="1" ht="12.75" customHeight="1" x14ac:dyDescent="0.2">
      <c r="A550" s="202">
        <v>38</v>
      </c>
      <c r="B550" s="201" t="s">
        <v>60</v>
      </c>
      <c r="C550" s="171">
        <f t="shared" ref="C550:G551" si="275">C551</f>
        <v>7490000</v>
      </c>
      <c r="D550" s="171">
        <f t="shared" si="275"/>
        <v>10250000</v>
      </c>
      <c r="E550" s="210">
        <f t="shared" si="275"/>
        <v>10000000</v>
      </c>
      <c r="F550" s="210">
        <f t="shared" si="275"/>
        <v>10000000</v>
      </c>
      <c r="G550" s="210">
        <f t="shared" si="275"/>
        <v>15000000</v>
      </c>
    </row>
    <row r="551" spans="1:7" ht="12.75" customHeight="1" x14ac:dyDescent="0.25">
      <c r="A551" s="145">
        <v>382</v>
      </c>
      <c r="B551" s="194" t="s">
        <v>85</v>
      </c>
      <c r="C551" s="126">
        <f t="shared" si="275"/>
        <v>7490000</v>
      </c>
      <c r="D551" s="126">
        <f t="shared" si="275"/>
        <v>10250000</v>
      </c>
      <c r="E551" s="211">
        <f t="shared" si="275"/>
        <v>10000000</v>
      </c>
      <c r="F551" s="212">
        <f t="shared" si="275"/>
        <v>10000000</v>
      </c>
      <c r="G551" s="212">
        <f t="shared" si="275"/>
        <v>15000000</v>
      </c>
    </row>
    <row r="552" spans="1:7" ht="12.75" hidden="1" customHeight="1" x14ac:dyDescent="0.25">
      <c r="A552" s="189">
        <v>3822</v>
      </c>
      <c r="B552" s="56" t="s">
        <v>84</v>
      </c>
      <c r="C552" s="126">
        <v>7490000</v>
      </c>
      <c r="D552" s="126">
        <v>10250000</v>
      </c>
      <c r="E552" s="211">
        <v>10000000</v>
      </c>
      <c r="F552" s="211">
        <v>10000000</v>
      </c>
      <c r="G552" s="211">
        <v>15000000</v>
      </c>
    </row>
    <row r="553" spans="1:7" ht="12.75" hidden="1" customHeight="1" x14ac:dyDescent="0.2">
      <c r="A553" s="202">
        <v>5</v>
      </c>
      <c r="B553" s="203" t="s">
        <v>30</v>
      </c>
      <c r="C553" s="171">
        <f t="shared" ref="C553:G555" si="276">C554</f>
        <v>1755346.14</v>
      </c>
      <c r="D553" s="171">
        <f t="shared" si="276"/>
        <v>0</v>
      </c>
      <c r="E553" s="171">
        <f t="shared" si="276"/>
        <v>0</v>
      </c>
      <c r="F553" s="171">
        <f t="shared" si="276"/>
        <v>0</v>
      </c>
      <c r="G553" s="171">
        <f t="shared" si="276"/>
        <v>0</v>
      </c>
    </row>
    <row r="554" spans="1:7" ht="12.75" customHeight="1" x14ac:dyDescent="0.2">
      <c r="A554" s="202">
        <v>51</v>
      </c>
      <c r="B554" s="204" t="s">
        <v>31</v>
      </c>
      <c r="C554" s="171">
        <f t="shared" si="276"/>
        <v>1755346.14</v>
      </c>
      <c r="D554" s="171">
        <f t="shared" si="276"/>
        <v>0</v>
      </c>
      <c r="E554" s="171">
        <f t="shared" si="276"/>
        <v>0</v>
      </c>
      <c r="F554" s="171">
        <f t="shared" si="276"/>
        <v>0</v>
      </c>
      <c r="G554" s="171">
        <f t="shared" si="276"/>
        <v>0</v>
      </c>
    </row>
    <row r="555" spans="1:7" ht="12.75" customHeight="1" x14ac:dyDescent="0.25">
      <c r="A555" s="145">
        <v>516</v>
      </c>
      <c r="B555" s="190" t="s">
        <v>135</v>
      </c>
      <c r="C555" s="126">
        <f t="shared" si="276"/>
        <v>1755346.14</v>
      </c>
      <c r="D555" s="126">
        <f t="shared" si="276"/>
        <v>0</v>
      </c>
      <c r="E555" s="126">
        <f t="shared" si="276"/>
        <v>0</v>
      </c>
      <c r="F555" s="62">
        <f t="shared" si="276"/>
        <v>0</v>
      </c>
      <c r="G555" s="62">
        <f t="shared" si="276"/>
        <v>0</v>
      </c>
    </row>
    <row r="556" spans="1:7" ht="12.75" hidden="1" customHeight="1" x14ac:dyDescent="0.25">
      <c r="A556" s="189">
        <v>5163</v>
      </c>
      <c r="B556" s="190" t="s">
        <v>136</v>
      </c>
      <c r="C556" s="126">
        <v>1755346.14</v>
      </c>
      <c r="D556" s="126">
        <v>0</v>
      </c>
      <c r="E556" s="126">
        <v>0</v>
      </c>
      <c r="F556" s="126">
        <v>0</v>
      </c>
      <c r="G556" s="126">
        <v>0</v>
      </c>
    </row>
    <row r="557" spans="1:7" ht="9" customHeight="1" x14ac:dyDescent="0.2">
      <c r="A557" s="179"/>
      <c r="B557" s="219"/>
      <c r="E557" s="207"/>
      <c r="F557" s="207"/>
      <c r="G557" s="207"/>
    </row>
    <row r="558" spans="1:7" s="199" customFormat="1" ht="42.75" x14ac:dyDescent="0.2">
      <c r="A558" s="73" t="s">
        <v>108</v>
      </c>
      <c r="B558" s="22" t="s">
        <v>218</v>
      </c>
      <c r="C558" s="171">
        <f t="shared" ref="C558:G558" si="277">C559</f>
        <v>2063212.39</v>
      </c>
      <c r="D558" s="171">
        <f t="shared" si="277"/>
        <v>3991000</v>
      </c>
      <c r="E558" s="171">
        <f t="shared" si="277"/>
        <v>24000000</v>
      </c>
      <c r="F558" s="171">
        <f t="shared" si="277"/>
        <v>3000000</v>
      </c>
      <c r="G558" s="171">
        <f t="shared" si="277"/>
        <v>2000000</v>
      </c>
    </row>
    <row r="559" spans="1:7" s="199" customFormat="1" ht="12.75" hidden="1" customHeight="1" x14ac:dyDescent="0.2">
      <c r="A559" s="185">
        <v>3</v>
      </c>
      <c r="B559" s="186" t="s">
        <v>40</v>
      </c>
      <c r="C559" s="171">
        <f t="shared" ref="C559:D559" si="278">C560+C563+C569+C573</f>
        <v>2063212.39</v>
      </c>
      <c r="D559" s="171">
        <f t="shared" si="278"/>
        <v>3991000</v>
      </c>
      <c r="E559" s="171">
        <f t="shared" ref="E559:G559" si="279">E560+E563+E569+E573</f>
        <v>24000000</v>
      </c>
      <c r="F559" s="171">
        <f t="shared" si="279"/>
        <v>3000000</v>
      </c>
      <c r="G559" s="171">
        <f t="shared" si="279"/>
        <v>2000000</v>
      </c>
    </row>
    <row r="560" spans="1:7" s="199" customFormat="1" ht="12.75" customHeight="1" x14ac:dyDescent="0.2">
      <c r="A560" s="185">
        <v>32</v>
      </c>
      <c r="B560" s="192" t="s">
        <v>4</v>
      </c>
      <c r="C560" s="171">
        <f t="shared" ref="C560:G561" si="280">C561</f>
        <v>1684893.77</v>
      </c>
      <c r="D560" s="171">
        <f t="shared" si="280"/>
        <v>580000</v>
      </c>
      <c r="E560" s="171">
        <f t="shared" si="280"/>
        <v>0</v>
      </c>
      <c r="F560" s="171">
        <f t="shared" si="280"/>
        <v>0</v>
      </c>
      <c r="G560" s="171">
        <f t="shared" si="280"/>
        <v>0</v>
      </c>
    </row>
    <row r="561" spans="1:7" ht="12.75" customHeight="1" x14ac:dyDescent="0.25">
      <c r="A561" s="189">
        <v>323</v>
      </c>
      <c r="B561" s="196" t="s">
        <v>12</v>
      </c>
      <c r="C561" s="126">
        <f t="shared" si="280"/>
        <v>1684893.77</v>
      </c>
      <c r="D561" s="126">
        <f t="shared" si="280"/>
        <v>580000</v>
      </c>
      <c r="E561" s="126">
        <f t="shared" si="280"/>
        <v>0</v>
      </c>
      <c r="F561" s="62">
        <f t="shared" si="280"/>
        <v>0</v>
      </c>
      <c r="G561" s="62">
        <f t="shared" si="280"/>
        <v>0</v>
      </c>
    </row>
    <row r="562" spans="1:7" ht="12.75" hidden="1" customHeight="1" x14ac:dyDescent="0.25">
      <c r="A562" s="189">
        <v>3233</v>
      </c>
      <c r="B562" s="194" t="s">
        <v>52</v>
      </c>
      <c r="C562" s="126">
        <v>1684893.77</v>
      </c>
      <c r="D562" s="126">
        <v>580000</v>
      </c>
      <c r="E562" s="126">
        <v>0</v>
      </c>
      <c r="F562" s="126">
        <v>0</v>
      </c>
      <c r="G562" s="126">
        <v>0</v>
      </c>
    </row>
    <row r="563" spans="1:7" s="199" customFormat="1" ht="12.75" customHeight="1" x14ac:dyDescent="0.2">
      <c r="A563" s="202">
        <v>35</v>
      </c>
      <c r="B563" s="192" t="s">
        <v>17</v>
      </c>
      <c r="C563" s="171">
        <f t="shared" ref="C563:D563" si="281">C564+C566</f>
        <v>177986.23</v>
      </c>
      <c r="D563" s="171">
        <f t="shared" si="281"/>
        <v>657000</v>
      </c>
      <c r="E563" s="171">
        <f>E564+E566</f>
        <v>200000</v>
      </c>
      <c r="F563" s="171">
        <f t="shared" ref="F563:G563" si="282">F564+F566</f>
        <v>1000000</v>
      </c>
      <c r="G563" s="171">
        <f t="shared" si="282"/>
        <v>1000000</v>
      </c>
    </row>
    <row r="564" spans="1:7" ht="12.75" customHeight="1" x14ac:dyDescent="0.25">
      <c r="A564" s="145">
        <v>351</v>
      </c>
      <c r="B564" s="193" t="s">
        <v>0</v>
      </c>
      <c r="C564" s="126">
        <f t="shared" ref="C564:G564" si="283">C565</f>
        <v>0</v>
      </c>
      <c r="D564" s="126">
        <f t="shared" si="283"/>
        <v>58000</v>
      </c>
      <c r="E564" s="211">
        <f t="shared" si="283"/>
        <v>50000</v>
      </c>
      <c r="F564" s="212">
        <f t="shared" si="283"/>
        <v>500000</v>
      </c>
      <c r="G564" s="212">
        <f t="shared" si="283"/>
        <v>500000</v>
      </c>
    </row>
    <row r="565" spans="1:7" s="199" customFormat="1" ht="12.75" hidden="1" customHeight="1" x14ac:dyDescent="0.25">
      <c r="A565" s="189">
        <v>3512</v>
      </c>
      <c r="B565" s="193" t="s">
        <v>0</v>
      </c>
      <c r="C565" s="126">
        <v>0</v>
      </c>
      <c r="D565" s="126">
        <v>58000</v>
      </c>
      <c r="E565" s="211">
        <v>50000</v>
      </c>
      <c r="F565" s="211">
        <v>500000</v>
      </c>
      <c r="G565" s="211">
        <v>500000</v>
      </c>
    </row>
    <row r="566" spans="1:7" ht="30" x14ac:dyDescent="0.25">
      <c r="A566" s="127">
        <v>352</v>
      </c>
      <c r="B566" s="196" t="s">
        <v>143</v>
      </c>
      <c r="C566" s="126">
        <f>C567+C568</f>
        <v>177986.23</v>
      </c>
      <c r="D566" s="126">
        <f>D567+D568</f>
        <v>599000</v>
      </c>
      <c r="E566" s="126">
        <f t="shared" ref="E566:G566" si="284">E567+E568</f>
        <v>150000</v>
      </c>
      <c r="F566" s="62">
        <f t="shared" si="284"/>
        <v>500000</v>
      </c>
      <c r="G566" s="62">
        <f t="shared" si="284"/>
        <v>500000</v>
      </c>
    </row>
    <row r="567" spans="1:7" ht="12.75" hidden="1" customHeight="1" x14ac:dyDescent="0.25">
      <c r="A567" s="189">
        <v>3522</v>
      </c>
      <c r="B567" s="56" t="s">
        <v>2</v>
      </c>
      <c r="C567" s="126">
        <v>177986.23</v>
      </c>
      <c r="D567" s="126">
        <v>596000</v>
      </c>
      <c r="E567" s="126">
        <v>100000</v>
      </c>
      <c r="F567" s="126">
        <v>400000</v>
      </c>
      <c r="G567" s="126">
        <v>400000</v>
      </c>
    </row>
    <row r="568" spans="1:7" ht="12.75" hidden="1" customHeight="1" x14ac:dyDescent="0.25">
      <c r="A568" s="189">
        <v>3523</v>
      </c>
      <c r="B568" s="56" t="s">
        <v>229</v>
      </c>
      <c r="C568" s="126">
        <v>0</v>
      </c>
      <c r="D568" s="126">
        <v>3000</v>
      </c>
      <c r="E568" s="126">
        <v>50000</v>
      </c>
      <c r="F568" s="126">
        <v>100000</v>
      </c>
      <c r="G568" s="126">
        <v>100000</v>
      </c>
    </row>
    <row r="569" spans="1:7" s="199" customFormat="1" ht="12.75" customHeight="1" x14ac:dyDescent="0.2">
      <c r="A569" s="202">
        <v>36</v>
      </c>
      <c r="B569" s="204" t="s">
        <v>209</v>
      </c>
      <c r="C569" s="171">
        <f t="shared" ref="C569:G569" si="285">C570</f>
        <v>137579.48000000001</v>
      </c>
      <c r="D569" s="171">
        <f t="shared" si="285"/>
        <v>2534000</v>
      </c>
      <c r="E569" s="171">
        <f t="shared" si="285"/>
        <v>23200000</v>
      </c>
      <c r="F569" s="171">
        <f t="shared" si="285"/>
        <v>1500000</v>
      </c>
      <c r="G569" s="171">
        <f t="shared" si="285"/>
        <v>500000</v>
      </c>
    </row>
    <row r="570" spans="1:7" ht="12.75" customHeight="1" x14ac:dyDescent="0.25">
      <c r="A570" s="145">
        <v>363</v>
      </c>
      <c r="B570" s="191" t="s">
        <v>131</v>
      </c>
      <c r="C570" s="126">
        <f t="shared" ref="C570:D570" si="286">C571+C572</f>
        <v>137579.48000000001</v>
      </c>
      <c r="D570" s="126">
        <f t="shared" si="286"/>
        <v>2534000</v>
      </c>
      <c r="E570" s="126">
        <f t="shared" ref="E570:G570" si="287">E571+E572</f>
        <v>23200000</v>
      </c>
      <c r="F570" s="62">
        <f t="shared" si="287"/>
        <v>1500000</v>
      </c>
      <c r="G570" s="62">
        <f t="shared" si="287"/>
        <v>500000</v>
      </c>
    </row>
    <row r="571" spans="1:7" s="199" customFormat="1" ht="12.75" hidden="1" customHeight="1" x14ac:dyDescent="0.25">
      <c r="A571" s="145">
        <v>3631</v>
      </c>
      <c r="B571" s="218" t="s">
        <v>172</v>
      </c>
      <c r="C571" s="126">
        <v>17579.48</v>
      </c>
      <c r="D571" s="126">
        <v>20000</v>
      </c>
      <c r="E571" s="126">
        <v>1200000</v>
      </c>
      <c r="F571" s="126">
        <v>400000</v>
      </c>
      <c r="G571" s="126">
        <v>400000</v>
      </c>
    </row>
    <row r="572" spans="1:7" ht="12.75" hidden="1" customHeight="1" x14ac:dyDescent="0.25">
      <c r="A572" s="189">
        <v>3632</v>
      </c>
      <c r="B572" s="56" t="s">
        <v>132</v>
      </c>
      <c r="C572" s="126">
        <v>120000</v>
      </c>
      <c r="D572" s="126">
        <v>2514000</v>
      </c>
      <c r="E572" s="126">
        <v>22000000</v>
      </c>
      <c r="F572" s="126">
        <v>1100000</v>
      </c>
      <c r="G572" s="126">
        <v>100000</v>
      </c>
    </row>
    <row r="573" spans="1:7" s="199" customFormat="1" ht="12.75" customHeight="1" x14ac:dyDescent="0.2">
      <c r="A573" s="202">
        <v>38</v>
      </c>
      <c r="B573" s="201" t="s">
        <v>60</v>
      </c>
      <c r="C573" s="171">
        <f>C574+C576</f>
        <v>62752.91</v>
      </c>
      <c r="D573" s="171">
        <f>D574+D576</f>
        <v>220000</v>
      </c>
      <c r="E573" s="171">
        <f t="shared" ref="E573:G573" si="288">E574+E576</f>
        <v>600000</v>
      </c>
      <c r="F573" s="171">
        <f t="shared" si="288"/>
        <v>500000</v>
      </c>
      <c r="G573" s="171">
        <f t="shared" si="288"/>
        <v>500000</v>
      </c>
    </row>
    <row r="574" spans="1:7" ht="12.75" customHeight="1" x14ac:dyDescent="0.25">
      <c r="A574" s="145">
        <v>381</v>
      </c>
      <c r="B574" s="194" t="s">
        <v>39</v>
      </c>
      <c r="C574" s="126">
        <f t="shared" ref="C574:G574" si="289">C575</f>
        <v>62752.91</v>
      </c>
      <c r="D574" s="126">
        <f t="shared" si="289"/>
        <v>200000</v>
      </c>
      <c r="E574" s="126">
        <f t="shared" si="289"/>
        <v>500000</v>
      </c>
      <c r="F574" s="62">
        <f t="shared" si="289"/>
        <v>400000</v>
      </c>
      <c r="G574" s="62">
        <f t="shared" si="289"/>
        <v>400000</v>
      </c>
    </row>
    <row r="575" spans="1:7" ht="12.75" hidden="1" customHeight="1" x14ac:dyDescent="0.25">
      <c r="A575" s="189">
        <v>3811</v>
      </c>
      <c r="B575" s="56" t="s">
        <v>20</v>
      </c>
      <c r="C575" s="126">
        <v>62752.91</v>
      </c>
      <c r="D575" s="126">
        <v>200000</v>
      </c>
      <c r="E575" s="126">
        <v>500000</v>
      </c>
      <c r="F575" s="62">
        <v>400000</v>
      </c>
      <c r="G575" s="62">
        <v>400000</v>
      </c>
    </row>
    <row r="576" spans="1:7" ht="12.75" customHeight="1" x14ac:dyDescent="0.25">
      <c r="A576" s="189">
        <v>382</v>
      </c>
      <c r="B576" s="163" t="s">
        <v>85</v>
      </c>
      <c r="C576" s="126">
        <f>C577</f>
        <v>0</v>
      </c>
      <c r="D576" s="126">
        <f>D577</f>
        <v>20000</v>
      </c>
      <c r="E576" s="126">
        <f t="shared" ref="E576:G576" si="290">E577</f>
        <v>100000</v>
      </c>
      <c r="F576" s="62">
        <f t="shared" si="290"/>
        <v>100000</v>
      </c>
      <c r="G576" s="62">
        <f t="shared" si="290"/>
        <v>100000</v>
      </c>
    </row>
    <row r="577" spans="1:7" ht="12.75" hidden="1" customHeight="1" x14ac:dyDescent="0.25">
      <c r="A577" s="189">
        <v>3821</v>
      </c>
      <c r="B577" s="221" t="s">
        <v>121</v>
      </c>
      <c r="C577" s="126">
        <v>0</v>
      </c>
      <c r="D577" s="126">
        <v>20000</v>
      </c>
      <c r="E577" s="126">
        <v>100000</v>
      </c>
      <c r="F577" s="126">
        <v>100000</v>
      </c>
      <c r="G577" s="126">
        <v>100000</v>
      </c>
    </row>
    <row r="578" spans="1:7" ht="6.75" customHeight="1" x14ac:dyDescent="0.25">
      <c r="A578" s="189"/>
      <c r="B578" s="56"/>
      <c r="C578" s="126"/>
      <c r="D578" s="126"/>
      <c r="E578" s="126"/>
      <c r="F578" s="126"/>
      <c r="G578" s="126"/>
    </row>
    <row r="579" spans="1:7" s="199" customFormat="1" ht="28.5" x14ac:dyDescent="0.2">
      <c r="A579" s="185" t="s">
        <v>109</v>
      </c>
      <c r="B579" s="22" t="s">
        <v>120</v>
      </c>
      <c r="C579" s="171">
        <f t="shared" ref="C579:G579" si="291">C580</f>
        <v>301275.5</v>
      </c>
      <c r="D579" s="171">
        <f t="shared" si="291"/>
        <v>200000</v>
      </c>
      <c r="E579" s="171">
        <f t="shared" si="291"/>
        <v>2500000</v>
      </c>
      <c r="F579" s="171">
        <f t="shared" si="291"/>
        <v>2900000</v>
      </c>
      <c r="G579" s="171">
        <f t="shared" si="291"/>
        <v>2900000</v>
      </c>
    </row>
    <row r="580" spans="1:7" s="199" customFormat="1" ht="12.75" hidden="1" customHeight="1" x14ac:dyDescent="0.2">
      <c r="A580" s="185">
        <v>3</v>
      </c>
      <c r="B580" s="186" t="s">
        <v>40</v>
      </c>
      <c r="C580" s="171">
        <f>C581+C586+C589</f>
        <v>301275.5</v>
      </c>
      <c r="D580" s="171">
        <f>D581+D586+D589</f>
        <v>200000</v>
      </c>
      <c r="E580" s="171">
        <f>E581+E586+E589</f>
        <v>2500000</v>
      </c>
      <c r="F580" s="171">
        <f>F581+F586+F589</f>
        <v>2900000</v>
      </c>
      <c r="G580" s="171">
        <f>G581+G586+G589</f>
        <v>2900000</v>
      </c>
    </row>
    <row r="581" spans="1:7" s="199" customFormat="1" ht="12.75" customHeight="1" x14ac:dyDescent="0.2">
      <c r="A581" s="185">
        <v>35</v>
      </c>
      <c r="B581" s="192" t="s">
        <v>17</v>
      </c>
      <c r="C581" s="171">
        <f t="shared" ref="C581:D581" si="292">C582+C584</f>
        <v>0</v>
      </c>
      <c r="D581" s="171">
        <f t="shared" si="292"/>
        <v>0</v>
      </c>
      <c r="E581" s="171">
        <f>E582+E584</f>
        <v>20000</v>
      </c>
      <c r="F581" s="171">
        <f>F582+F584</f>
        <v>100000</v>
      </c>
      <c r="G581" s="171">
        <f>G582+G584</f>
        <v>100000</v>
      </c>
    </row>
    <row r="582" spans="1:7" ht="12.75" customHeight="1" x14ac:dyDescent="0.25">
      <c r="A582" s="145">
        <v>351</v>
      </c>
      <c r="B582" s="193" t="s">
        <v>0</v>
      </c>
      <c r="C582" s="126">
        <f t="shared" ref="C582:G582" si="293">C583</f>
        <v>0</v>
      </c>
      <c r="D582" s="126">
        <f t="shared" si="293"/>
        <v>0</v>
      </c>
      <c r="E582" s="211">
        <f t="shared" si="293"/>
        <v>10000</v>
      </c>
      <c r="F582" s="212">
        <f t="shared" si="293"/>
        <v>50000</v>
      </c>
      <c r="G582" s="212">
        <f t="shared" si="293"/>
        <v>50000</v>
      </c>
    </row>
    <row r="583" spans="1:7" s="199" customFormat="1" ht="12.75" hidden="1" customHeight="1" x14ac:dyDescent="0.25">
      <c r="A583" s="189">
        <v>3512</v>
      </c>
      <c r="B583" s="193" t="s">
        <v>0</v>
      </c>
      <c r="C583" s="126">
        <v>0</v>
      </c>
      <c r="D583" s="126">
        <v>0</v>
      </c>
      <c r="E583" s="211">
        <v>10000</v>
      </c>
      <c r="F583" s="212">
        <v>50000</v>
      </c>
      <c r="G583" s="212">
        <v>50000</v>
      </c>
    </row>
    <row r="584" spans="1:7" ht="30" x14ac:dyDescent="0.25">
      <c r="A584" s="77">
        <v>352</v>
      </c>
      <c r="B584" s="196" t="s">
        <v>143</v>
      </c>
      <c r="C584" s="126">
        <f t="shared" ref="C584:G584" si="294">C585</f>
        <v>0</v>
      </c>
      <c r="D584" s="126">
        <f t="shared" si="294"/>
        <v>0</v>
      </c>
      <c r="E584" s="126">
        <f t="shared" si="294"/>
        <v>10000</v>
      </c>
      <c r="F584" s="62">
        <f t="shared" si="294"/>
        <v>50000</v>
      </c>
      <c r="G584" s="62">
        <f t="shared" si="294"/>
        <v>50000</v>
      </c>
    </row>
    <row r="585" spans="1:7" ht="12.75" hidden="1" customHeight="1" x14ac:dyDescent="0.25">
      <c r="A585" s="189">
        <v>3522</v>
      </c>
      <c r="B585" s="56" t="s">
        <v>2</v>
      </c>
      <c r="C585" s="126">
        <v>0</v>
      </c>
      <c r="D585" s="126">
        <v>0</v>
      </c>
      <c r="E585" s="126">
        <v>10000</v>
      </c>
      <c r="F585" s="126">
        <v>50000</v>
      </c>
      <c r="G585" s="126">
        <v>50000</v>
      </c>
    </row>
    <row r="586" spans="1:7" s="199" customFormat="1" ht="12.75" customHeight="1" x14ac:dyDescent="0.2">
      <c r="A586" s="202">
        <v>36</v>
      </c>
      <c r="B586" s="204" t="s">
        <v>209</v>
      </c>
      <c r="C586" s="171">
        <f t="shared" ref="C586:G586" si="295">C587</f>
        <v>0</v>
      </c>
      <c r="D586" s="171">
        <f t="shared" si="295"/>
        <v>0</v>
      </c>
      <c r="E586" s="171">
        <f t="shared" si="295"/>
        <v>10000</v>
      </c>
      <c r="F586" s="171">
        <f t="shared" si="295"/>
        <v>50000</v>
      </c>
      <c r="G586" s="171">
        <f t="shared" si="295"/>
        <v>50000</v>
      </c>
    </row>
    <row r="587" spans="1:7" ht="12.75" customHeight="1" x14ac:dyDescent="0.25">
      <c r="A587" s="145">
        <v>363</v>
      </c>
      <c r="B587" s="191" t="s">
        <v>131</v>
      </c>
      <c r="C587" s="126">
        <f>C588</f>
        <v>0</v>
      </c>
      <c r="D587" s="126">
        <f>D588</f>
        <v>0</v>
      </c>
      <c r="E587" s="126">
        <f>E588</f>
        <v>10000</v>
      </c>
      <c r="F587" s="62">
        <f>F588</f>
        <v>50000</v>
      </c>
      <c r="G587" s="62">
        <f>G588</f>
        <v>50000</v>
      </c>
    </row>
    <row r="588" spans="1:7" ht="12.75" hidden="1" customHeight="1" x14ac:dyDescent="0.25">
      <c r="A588" s="145">
        <v>3631</v>
      </c>
      <c r="B588" s="56" t="s">
        <v>172</v>
      </c>
      <c r="C588" s="126">
        <v>0</v>
      </c>
      <c r="D588" s="126">
        <v>0</v>
      </c>
      <c r="E588" s="126">
        <v>10000</v>
      </c>
      <c r="F588" s="126">
        <v>50000</v>
      </c>
      <c r="G588" s="126">
        <v>50000</v>
      </c>
    </row>
    <row r="589" spans="1:7" s="199" customFormat="1" ht="12.75" customHeight="1" x14ac:dyDescent="0.2">
      <c r="A589" s="202">
        <v>38</v>
      </c>
      <c r="B589" s="201" t="s">
        <v>60</v>
      </c>
      <c r="C589" s="171">
        <f t="shared" ref="C589:D589" si="296">C590+C592</f>
        <v>301275.5</v>
      </c>
      <c r="D589" s="171">
        <f t="shared" si="296"/>
        <v>200000</v>
      </c>
      <c r="E589" s="171">
        <f t="shared" ref="E589:G589" si="297">E590+E592</f>
        <v>2470000</v>
      </c>
      <c r="F589" s="171">
        <f t="shared" si="297"/>
        <v>2750000</v>
      </c>
      <c r="G589" s="171">
        <f t="shared" si="297"/>
        <v>2750000</v>
      </c>
    </row>
    <row r="590" spans="1:7" ht="12.75" customHeight="1" x14ac:dyDescent="0.25">
      <c r="A590" s="145">
        <v>381</v>
      </c>
      <c r="B590" s="194" t="s">
        <v>39</v>
      </c>
      <c r="C590" s="126">
        <f t="shared" ref="C590:G590" si="298">C591</f>
        <v>301275.5</v>
      </c>
      <c r="D590" s="126">
        <f t="shared" si="298"/>
        <v>200000</v>
      </c>
      <c r="E590" s="126">
        <f t="shared" si="298"/>
        <v>60000</v>
      </c>
      <c r="F590" s="62">
        <f t="shared" si="298"/>
        <v>150000</v>
      </c>
      <c r="G590" s="62">
        <f t="shared" si="298"/>
        <v>150000</v>
      </c>
    </row>
    <row r="591" spans="1:7" ht="12.75" hidden="1" customHeight="1" x14ac:dyDescent="0.25">
      <c r="A591" s="189">
        <v>3811</v>
      </c>
      <c r="B591" s="56" t="s">
        <v>20</v>
      </c>
      <c r="C591" s="126">
        <v>301275.5</v>
      </c>
      <c r="D591" s="126">
        <v>200000</v>
      </c>
      <c r="E591" s="126">
        <v>60000</v>
      </c>
      <c r="F591" s="62">
        <v>150000</v>
      </c>
      <c r="G591" s="62">
        <v>150000</v>
      </c>
    </row>
    <row r="592" spans="1:7" ht="12.75" customHeight="1" x14ac:dyDescent="0.25">
      <c r="A592" s="145">
        <v>382</v>
      </c>
      <c r="B592" s="194" t="s">
        <v>85</v>
      </c>
      <c r="C592" s="126">
        <f t="shared" ref="C592:D592" si="299">C593+C594</f>
        <v>0</v>
      </c>
      <c r="D592" s="126">
        <f t="shared" si="299"/>
        <v>0</v>
      </c>
      <c r="E592" s="126">
        <f>E593+E594</f>
        <v>2410000</v>
      </c>
      <c r="F592" s="62">
        <f>F593+F594</f>
        <v>2600000</v>
      </c>
      <c r="G592" s="62">
        <f>G593+G594</f>
        <v>2600000</v>
      </c>
    </row>
    <row r="593" spans="1:7" ht="12.75" hidden="1" customHeight="1" x14ac:dyDescent="0.25">
      <c r="A593" s="189">
        <v>3821</v>
      </c>
      <c r="B593" s="56" t="s">
        <v>121</v>
      </c>
      <c r="C593" s="126">
        <v>0</v>
      </c>
      <c r="D593" s="126">
        <v>0</v>
      </c>
      <c r="E593" s="126">
        <v>10000</v>
      </c>
      <c r="F593" s="126">
        <v>200000</v>
      </c>
      <c r="G593" s="126">
        <v>200000</v>
      </c>
    </row>
    <row r="594" spans="1:7" ht="12.75" hidden="1" customHeight="1" x14ac:dyDescent="0.25">
      <c r="A594" s="189">
        <v>3822</v>
      </c>
      <c r="B594" s="56" t="s">
        <v>84</v>
      </c>
      <c r="C594" s="126">
        <v>0</v>
      </c>
      <c r="D594" s="126">
        <v>0</v>
      </c>
      <c r="E594" s="211">
        <v>2400000</v>
      </c>
      <c r="F594" s="211">
        <v>2400000</v>
      </c>
      <c r="G594" s="211">
        <v>2400000</v>
      </c>
    </row>
    <row r="595" spans="1:7" ht="9" customHeight="1" x14ac:dyDescent="0.25">
      <c r="A595" s="189"/>
      <c r="B595" s="56"/>
      <c r="C595" s="126"/>
      <c r="D595" s="126"/>
      <c r="E595" s="126"/>
      <c r="F595" s="126"/>
      <c r="G595" s="126"/>
    </row>
    <row r="596" spans="1:7" ht="28.5" x14ac:dyDescent="0.2">
      <c r="A596" s="185" t="s">
        <v>186</v>
      </c>
      <c r="B596" s="22" t="s">
        <v>182</v>
      </c>
      <c r="C596" s="171">
        <f t="shared" ref="C596:G599" si="300">C597</f>
        <v>0</v>
      </c>
      <c r="D596" s="171">
        <f t="shared" si="300"/>
        <v>32500000</v>
      </c>
      <c r="E596" s="171">
        <f t="shared" si="300"/>
        <v>30000000</v>
      </c>
      <c r="F596" s="171">
        <f t="shared" si="300"/>
        <v>80000000</v>
      </c>
      <c r="G596" s="171">
        <f t="shared" si="300"/>
        <v>0</v>
      </c>
    </row>
    <row r="597" spans="1:7" ht="12.75" hidden="1" customHeight="1" x14ac:dyDescent="0.2">
      <c r="A597" s="185">
        <v>3</v>
      </c>
      <c r="B597" s="186" t="s">
        <v>40</v>
      </c>
      <c r="C597" s="171">
        <f t="shared" si="300"/>
        <v>0</v>
      </c>
      <c r="D597" s="171">
        <f t="shared" si="300"/>
        <v>32500000</v>
      </c>
      <c r="E597" s="171">
        <f t="shared" si="300"/>
        <v>30000000</v>
      </c>
      <c r="F597" s="171">
        <f t="shared" si="300"/>
        <v>80000000</v>
      </c>
      <c r="G597" s="171">
        <f t="shared" si="300"/>
        <v>0</v>
      </c>
    </row>
    <row r="598" spans="1:7" ht="12.75" customHeight="1" x14ac:dyDescent="0.2">
      <c r="A598" s="202">
        <v>36</v>
      </c>
      <c r="B598" s="204" t="s">
        <v>209</v>
      </c>
      <c r="C598" s="171">
        <f t="shared" si="300"/>
        <v>0</v>
      </c>
      <c r="D598" s="171">
        <f t="shared" si="300"/>
        <v>32500000</v>
      </c>
      <c r="E598" s="171">
        <f t="shared" si="300"/>
        <v>30000000</v>
      </c>
      <c r="F598" s="171">
        <f t="shared" si="300"/>
        <v>80000000</v>
      </c>
      <c r="G598" s="171">
        <f t="shared" si="300"/>
        <v>0</v>
      </c>
    </row>
    <row r="599" spans="1:7" ht="12.75" customHeight="1" x14ac:dyDescent="0.25">
      <c r="A599" s="145">
        <v>363</v>
      </c>
      <c r="B599" s="191" t="s">
        <v>131</v>
      </c>
      <c r="C599" s="126">
        <f t="shared" si="300"/>
        <v>0</v>
      </c>
      <c r="D599" s="126">
        <f t="shared" si="300"/>
        <v>32500000</v>
      </c>
      <c r="E599" s="126">
        <f t="shared" si="300"/>
        <v>30000000</v>
      </c>
      <c r="F599" s="62">
        <f t="shared" si="300"/>
        <v>80000000</v>
      </c>
      <c r="G599" s="62">
        <f t="shared" si="300"/>
        <v>0</v>
      </c>
    </row>
    <row r="600" spans="1:7" ht="12.75" hidden="1" customHeight="1" x14ac:dyDescent="0.25">
      <c r="A600" s="189">
        <v>3632</v>
      </c>
      <c r="B600" s="56" t="s">
        <v>132</v>
      </c>
      <c r="C600" s="126">
        <v>0</v>
      </c>
      <c r="D600" s="126">
        <v>32500000</v>
      </c>
      <c r="E600" s="126">
        <v>30000000</v>
      </c>
      <c r="F600" s="126">
        <v>80000000</v>
      </c>
      <c r="G600" s="126">
        <v>0</v>
      </c>
    </row>
    <row r="601" spans="1:7" ht="12.75" customHeight="1" x14ac:dyDescent="0.25">
      <c r="A601" s="189"/>
      <c r="B601" s="56"/>
      <c r="C601" s="126"/>
      <c r="D601" s="126"/>
      <c r="E601" s="126"/>
      <c r="F601" s="126"/>
      <c r="G601" s="126"/>
    </row>
    <row r="602" spans="1:7" ht="28.5" x14ac:dyDescent="0.2">
      <c r="A602" s="185" t="s">
        <v>187</v>
      </c>
      <c r="B602" s="22" t="s">
        <v>183</v>
      </c>
      <c r="C602" s="171">
        <f t="shared" ref="C602:G605" si="301">C603</f>
        <v>0</v>
      </c>
      <c r="D602" s="171">
        <f t="shared" si="301"/>
        <v>69100000</v>
      </c>
      <c r="E602" s="171">
        <f t="shared" si="301"/>
        <v>100000000</v>
      </c>
      <c r="F602" s="171">
        <f t="shared" si="301"/>
        <v>127396800</v>
      </c>
      <c r="G602" s="171">
        <f t="shared" si="301"/>
        <v>150000000</v>
      </c>
    </row>
    <row r="603" spans="1:7" ht="12.75" hidden="1" customHeight="1" x14ac:dyDescent="0.2">
      <c r="A603" s="185">
        <v>3</v>
      </c>
      <c r="B603" s="186" t="s">
        <v>40</v>
      </c>
      <c r="C603" s="171">
        <f t="shared" si="301"/>
        <v>0</v>
      </c>
      <c r="D603" s="171">
        <f t="shared" si="301"/>
        <v>69100000</v>
      </c>
      <c r="E603" s="171">
        <f t="shared" si="301"/>
        <v>100000000</v>
      </c>
      <c r="F603" s="171">
        <f t="shared" si="301"/>
        <v>127396800</v>
      </c>
      <c r="G603" s="171">
        <f t="shared" si="301"/>
        <v>150000000</v>
      </c>
    </row>
    <row r="604" spans="1:7" ht="12.75" customHeight="1" x14ac:dyDescent="0.2">
      <c r="A604" s="202">
        <v>38</v>
      </c>
      <c r="B604" s="201" t="s">
        <v>60</v>
      </c>
      <c r="C604" s="171">
        <f t="shared" si="301"/>
        <v>0</v>
      </c>
      <c r="D604" s="171">
        <f t="shared" si="301"/>
        <v>69100000</v>
      </c>
      <c r="E604" s="171">
        <f t="shared" si="301"/>
        <v>100000000</v>
      </c>
      <c r="F604" s="171">
        <f t="shared" si="301"/>
        <v>127396800</v>
      </c>
      <c r="G604" s="171">
        <f t="shared" si="301"/>
        <v>150000000</v>
      </c>
    </row>
    <row r="605" spans="1:7" ht="12.75" customHeight="1" x14ac:dyDescent="0.25">
      <c r="A605" s="145">
        <v>382</v>
      </c>
      <c r="B605" s="194" t="s">
        <v>85</v>
      </c>
      <c r="C605" s="126">
        <f t="shared" si="301"/>
        <v>0</v>
      </c>
      <c r="D605" s="126">
        <f t="shared" si="301"/>
        <v>69100000</v>
      </c>
      <c r="E605" s="126">
        <f t="shared" si="301"/>
        <v>100000000</v>
      </c>
      <c r="F605" s="62">
        <f t="shared" si="301"/>
        <v>127396800</v>
      </c>
      <c r="G605" s="62">
        <f t="shared" si="301"/>
        <v>150000000</v>
      </c>
    </row>
    <row r="606" spans="1:7" ht="12.75" hidden="1" customHeight="1" x14ac:dyDescent="0.25">
      <c r="A606" s="189">
        <v>3822</v>
      </c>
      <c r="B606" s="56" t="s">
        <v>84</v>
      </c>
      <c r="C606" s="126">
        <v>0</v>
      </c>
      <c r="D606" s="126">
        <v>69100000</v>
      </c>
      <c r="E606" s="126">
        <v>100000000</v>
      </c>
      <c r="F606" s="126">
        <v>127396800</v>
      </c>
      <c r="G606" s="126">
        <v>150000000</v>
      </c>
    </row>
    <row r="607" spans="1:7" ht="12.75" customHeight="1" x14ac:dyDescent="0.25">
      <c r="A607" s="189"/>
      <c r="B607" s="56"/>
      <c r="C607" s="126"/>
      <c r="D607" s="126"/>
      <c r="E607" s="126"/>
      <c r="F607" s="126"/>
      <c r="G607" s="126"/>
    </row>
    <row r="608" spans="1:7" ht="57" x14ac:dyDescent="0.2">
      <c r="A608" s="73" t="s">
        <v>188</v>
      </c>
      <c r="B608" s="22" t="s">
        <v>184</v>
      </c>
      <c r="C608" s="171">
        <f t="shared" ref="C608:G610" si="302">C609</f>
        <v>1515590.17</v>
      </c>
      <c r="D608" s="171">
        <f t="shared" si="302"/>
        <v>2500000</v>
      </c>
      <c r="E608" s="171">
        <f t="shared" si="302"/>
        <v>200000</v>
      </c>
      <c r="F608" s="171">
        <f t="shared" si="302"/>
        <v>2000000</v>
      </c>
      <c r="G608" s="171">
        <f t="shared" si="302"/>
        <v>2000000</v>
      </c>
    </row>
    <row r="609" spans="1:7" ht="12.75" hidden="1" customHeight="1" x14ac:dyDescent="0.2">
      <c r="A609" s="185">
        <v>3</v>
      </c>
      <c r="B609" s="186" t="s">
        <v>40</v>
      </c>
      <c r="C609" s="171">
        <f t="shared" si="302"/>
        <v>1515590.17</v>
      </c>
      <c r="D609" s="171">
        <f t="shared" si="302"/>
        <v>2500000</v>
      </c>
      <c r="E609" s="171">
        <f t="shared" si="302"/>
        <v>200000</v>
      </c>
      <c r="F609" s="171">
        <f t="shared" si="302"/>
        <v>2000000</v>
      </c>
      <c r="G609" s="171">
        <f t="shared" si="302"/>
        <v>2000000</v>
      </c>
    </row>
    <row r="610" spans="1:7" ht="12.75" customHeight="1" x14ac:dyDescent="0.2">
      <c r="A610" s="202">
        <v>36</v>
      </c>
      <c r="B610" s="204" t="s">
        <v>209</v>
      </c>
      <c r="C610" s="171">
        <f t="shared" si="302"/>
        <v>1515590.17</v>
      </c>
      <c r="D610" s="171">
        <f t="shared" si="302"/>
        <v>2500000</v>
      </c>
      <c r="E610" s="171">
        <f t="shared" si="302"/>
        <v>200000</v>
      </c>
      <c r="F610" s="171">
        <f t="shared" si="302"/>
        <v>2000000</v>
      </c>
      <c r="G610" s="171">
        <f t="shared" si="302"/>
        <v>2000000</v>
      </c>
    </row>
    <row r="611" spans="1:7" ht="12.75" customHeight="1" x14ac:dyDescent="0.25">
      <c r="A611" s="145">
        <v>363</v>
      </c>
      <c r="B611" s="191" t="s">
        <v>131</v>
      </c>
      <c r="C611" s="126">
        <f>C612+C613</f>
        <v>1515590.17</v>
      </c>
      <c r="D611" s="126">
        <f t="shared" ref="D611:E611" si="303">D612+D613</f>
        <v>2500000</v>
      </c>
      <c r="E611" s="126">
        <f t="shared" si="303"/>
        <v>200000</v>
      </c>
      <c r="F611" s="62">
        <f>F612+F613</f>
        <v>2000000</v>
      </c>
      <c r="G611" s="62">
        <f>G612+G613</f>
        <v>2000000</v>
      </c>
    </row>
    <row r="612" spans="1:7" ht="12.75" hidden="1" customHeight="1" x14ac:dyDescent="0.25">
      <c r="A612" s="145">
        <v>3631</v>
      </c>
      <c r="B612" s="56" t="s">
        <v>172</v>
      </c>
      <c r="C612" s="126">
        <v>30879.17</v>
      </c>
      <c r="D612" s="126">
        <v>0</v>
      </c>
      <c r="E612" s="126">
        <v>0</v>
      </c>
      <c r="F612" s="126">
        <v>0</v>
      </c>
      <c r="G612" s="126">
        <v>0</v>
      </c>
    </row>
    <row r="613" spans="1:7" ht="12.75" hidden="1" customHeight="1" x14ac:dyDescent="0.25">
      <c r="A613" s="189">
        <v>3632</v>
      </c>
      <c r="B613" s="56" t="s">
        <v>132</v>
      </c>
      <c r="C613" s="126">
        <v>1484711</v>
      </c>
      <c r="D613" s="126">
        <v>2500000</v>
      </c>
      <c r="E613" s="126">
        <v>200000</v>
      </c>
      <c r="F613" s="126">
        <v>2000000</v>
      </c>
      <c r="G613" s="126">
        <v>2000000</v>
      </c>
    </row>
    <row r="614" spans="1:7" ht="12.75" customHeight="1" x14ac:dyDescent="0.25">
      <c r="A614" s="189"/>
      <c r="B614" s="56"/>
      <c r="C614" s="126"/>
      <c r="D614" s="126"/>
      <c r="E614" s="126"/>
      <c r="F614" s="126"/>
      <c r="G614" s="126"/>
    </row>
    <row r="615" spans="1:7" ht="57" x14ac:dyDescent="0.2">
      <c r="A615" s="73" t="s">
        <v>189</v>
      </c>
      <c r="B615" s="22" t="s">
        <v>185</v>
      </c>
      <c r="C615" s="171">
        <f t="shared" ref="C615:G618" si="304">C616</f>
        <v>3381000.26</v>
      </c>
      <c r="D615" s="171">
        <f t="shared" si="304"/>
        <v>15000000</v>
      </c>
      <c r="E615" s="171">
        <f t="shared" si="304"/>
        <v>6000000</v>
      </c>
      <c r="F615" s="171">
        <f t="shared" si="304"/>
        <v>0</v>
      </c>
      <c r="G615" s="171">
        <f t="shared" si="304"/>
        <v>0</v>
      </c>
    </row>
    <row r="616" spans="1:7" ht="12.75" hidden="1" customHeight="1" x14ac:dyDescent="0.2">
      <c r="A616" s="185">
        <v>3</v>
      </c>
      <c r="B616" s="186" t="s">
        <v>40</v>
      </c>
      <c r="C616" s="171">
        <f t="shared" si="304"/>
        <v>3381000.26</v>
      </c>
      <c r="D616" s="171">
        <f t="shared" si="304"/>
        <v>15000000</v>
      </c>
      <c r="E616" s="171">
        <f t="shared" si="304"/>
        <v>6000000</v>
      </c>
      <c r="F616" s="171">
        <f t="shared" si="304"/>
        <v>0</v>
      </c>
      <c r="G616" s="171">
        <f t="shared" si="304"/>
        <v>0</v>
      </c>
    </row>
    <row r="617" spans="1:7" ht="12.75" customHeight="1" x14ac:dyDescent="0.2">
      <c r="A617" s="202">
        <v>38</v>
      </c>
      <c r="B617" s="201" t="s">
        <v>60</v>
      </c>
      <c r="C617" s="171">
        <f>C618</f>
        <v>3381000.26</v>
      </c>
      <c r="D617" s="171">
        <f>D618</f>
        <v>15000000</v>
      </c>
      <c r="E617" s="171">
        <f t="shared" si="304"/>
        <v>6000000</v>
      </c>
      <c r="F617" s="171">
        <f t="shared" si="304"/>
        <v>0</v>
      </c>
      <c r="G617" s="171">
        <f t="shared" si="304"/>
        <v>0</v>
      </c>
    </row>
    <row r="618" spans="1:7" ht="12.75" customHeight="1" x14ac:dyDescent="0.25">
      <c r="A618" s="145">
        <v>382</v>
      </c>
      <c r="B618" s="194" t="s">
        <v>85</v>
      </c>
      <c r="C618" s="126">
        <f t="shared" si="304"/>
        <v>3381000.26</v>
      </c>
      <c r="D618" s="126">
        <f t="shared" si="304"/>
        <v>15000000</v>
      </c>
      <c r="E618" s="126">
        <f t="shared" si="304"/>
        <v>6000000</v>
      </c>
      <c r="F618" s="62">
        <f t="shared" si="304"/>
        <v>0</v>
      </c>
      <c r="G618" s="62">
        <f t="shared" si="304"/>
        <v>0</v>
      </c>
    </row>
    <row r="619" spans="1:7" ht="12.75" hidden="1" customHeight="1" x14ac:dyDescent="0.25">
      <c r="A619" s="189">
        <v>3822</v>
      </c>
      <c r="B619" s="56" t="s">
        <v>84</v>
      </c>
      <c r="C619" s="126">
        <v>3381000.26</v>
      </c>
      <c r="D619" s="126">
        <v>15000000</v>
      </c>
      <c r="E619" s="126">
        <v>6000000</v>
      </c>
      <c r="F619" s="126">
        <v>0</v>
      </c>
      <c r="G619" s="126">
        <v>0</v>
      </c>
    </row>
    <row r="620" spans="1:7" ht="12.75" customHeight="1" x14ac:dyDescent="0.25">
      <c r="A620" s="189"/>
      <c r="B620" s="56"/>
      <c r="C620" s="126"/>
      <c r="D620" s="126"/>
      <c r="E620" s="126"/>
      <c r="F620" s="126"/>
      <c r="G620" s="126"/>
    </row>
    <row r="621" spans="1:7" ht="14.25" x14ac:dyDescent="0.2">
      <c r="A621" s="185" t="s">
        <v>215</v>
      </c>
      <c r="B621" s="22" t="s">
        <v>200</v>
      </c>
      <c r="C621" s="171">
        <f t="shared" ref="C621:G624" si="305">C622</f>
        <v>0</v>
      </c>
      <c r="D621" s="171">
        <f t="shared" si="305"/>
        <v>173000000</v>
      </c>
      <c r="E621" s="171">
        <f>E622</f>
        <v>301000000</v>
      </c>
      <c r="F621" s="171">
        <f t="shared" si="305"/>
        <v>100000000</v>
      </c>
      <c r="G621" s="171">
        <f t="shared" si="305"/>
        <v>100000000</v>
      </c>
    </row>
    <row r="622" spans="1:7" ht="12.75" hidden="1" customHeight="1" x14ac:dyDescent="0.2">
      <c r="A622" s="185">
        <v>3</v>
      </c>
      <c r="B622" s="186" t="s">
        <v>40</v>
      </c>
      <c r="C622" s="171">
        <f>C623+C626</f>
        <v>0</v>
      </c>
      <c r="D622" s="171">
        <f>D623+D626</f>
        <v>173000000</v>
      </c>
      <c r="E622" s="171">
        <f>E623+E626</f>
        <v>301000000</v>
      </c>
      <c r="F622" s="171">
        <f t="shared" ref="F622:G622" si="306">F623+F626</f>
        <v>100000000</v>
      </c>
      <c r="G622" s="171">
        <f t="shared" si="306"/>
        <v>100000000</v>
      </c>
    </row>
    <row r="623" spans="1:7" ht="12.75" customHeight="1" x14ac:dyDescent="0.2">
      <c r="A623" s="202">
        <v>36</v>
      </c>
      <c r="B623" s="204" t="s">
        <v>209</v>
      </c>
      <c r="C623" s="171">
        <f t="shared" si="305"/>
        <v>0</v>
      </c>
      <c r="D623" s="171">
        <f t="shared" si="305"/>
        <v>93000000</v>
      </c>
      <c r="E623" s="171">
        <f t="shared" si="305"/>
        <v>1000000</v>
      </c>
      <c r="F623" s="171">
        <f t="shared" si="305"/>
        <v>0</v>
      </c>
      <c r="G623" s="171">
        <f t="shared" si="305"/>
        <v>0</v>
      </c>
    </row>
    <row r="624" spans="1:7" ht="12.75" customHeight="1" x14ac:dyDescent="0.25">
      <c r="A624" s="145">
        <v>363</v>
      </c>
      <c r="B624" s="191" t="s">
        <v>131</v>
      </c>
      <c r="C624" s="126">
        <f t="shared" si="305"/>
        <v>0</v>
      </c>
      <c r="D624" s="126">
        <f t="shared" si="305"/>
        <v>93000000</v>
      </c>
      <c r="E624" s="126">
        <f t="shared" si="305"/>
        <v>1000000</v>
      </c>
      <c r="F624" s="62">
        <f t="shared" si="305"/>
        <v>0</v>
      </c>
      <c r="G624" s="62">
        <f t="shared" si="305"/>
        <v>0</v>
      </c>
    </row>
    <row r="625" spans="1:7" ht="12.75" hidden="1" customHeight="1" x14ac:dyDescent="0.25">
      <c r="A625" s="189">
        <v>3632</v>
      </c>
      <c r="B625" s="56" t="s">
        <v>132</v>
      </c>
      <c r="C625" s="126">
        <v>0</v>
      </c>
      <c r="D625" s="126">
        <v>93000000</v>
      </c>
      <c r="E625" s="126">
        <v>1000000</v>
      </c>
      <c r="F625" s="126">
        <v>0</v>
      </c>
      <c r="G625" s="126">
        <v>0</v>
      </c>
    </row>
    <row r="626" spans="1:7" ht="12.75" customHeight="1" x14ac:dyDescent="0.2">
      <c r="A626" s="202">
        <v>38</v>
      </c>
      <c r="B626" s="201" t="s">
        <v>60</v>
      </c>
      <c r="C626" s="171">
        <f>C627+C635</f>
        <v>0</v>
      </c>
      <c r="D626" s="171">
        <f>D627+D635</f>
        <v>80000000</v>
      </c>
      <c r="E626" s="171">
        <f t="shared" ref="E626:G627" si="307">E627</f>
        <v>300000000</v>
      </c>
      <c r="F626" s="171">
        <f t="shared" si="307"/>
        <v>100000000</v>
      </c>
      <c r="G626" s="171">
        <f t="shared" si="307"/>
        <v>100000000</v>
      </c>
    </row>
    <row r="627" spans="1:7" ht="12.75" customHeight="1" x14ac:dyDescent="0.25">
      <c r="A627" s="145">
        <v>382</v>
      </c>
      <c r="B627" s="194" t="s">
        <v>85</v>
      </c>
      <c r="C627" s="126">
        <f t="shared" ref="C627:D627" si="308">C628</f>
        <v>0</v>
      </c>
      <c r="D627" s="126">
        <f t="shared" si="308"/>
        <v>80000000</v>
      </c>
      <c r="E627" s="126">
        <f t="shared" si="307"/>
        <v>300000000</v>
      </c>
      <c r="F627" s="62">
        <f t="shared" si="307"/>
        <v>100000000</v>
      </c>
      <c r="G627" s="62">
        <f t="shared" si="307"/>
        <v>100000000</v>
      </c>
    </row>
    <row r="628" spans="1:7" ht="12.75" hidden="1" customHeight="1" x14ac:dyDescent="0.25">
      <c r="A628" s="189">
        <v>3822</v>
      </c>
      <c r="B628" s="56" t="s">
        <v>84</v>
      </c>
      <c r="C628" s="126">
        <v>0</v>
      </c>
      <c r="D628" s="126">
        <v>80000000</v>
      </c>
      <c r="E628" s="126">
        <v>300000000</v>
      </c>
      <c r="F628" s="126">
        <v>100000000</v>
      </c>
      <c r="G628" s="126">
        <v>100000000</v>
      </c>
    </row>
    <row r="629" spans="1:7" ht="12.75" customHeight="1" x14ac:dyDescent="0.25">
      <c r="A629" s="189"/>
      <c r="B629" s="56"/>
      <c r="C629" s="126"/>
      <c r="D629" s="126"/>
      <c r="E629" s="126"/>
      <c r="F629" s="126"/>
      <c r="G629" s="126"/>
    </row>
    <row r="630" spans="1:7" ht="42.75" x14ac:dyDescent="0.2">
      <c r="A630" s="73" t="s">
        <v>276</v>
      </c>
      <c r="B630" s="22" t="s">
        <v>277</v>
      </c>
      <c r="C630" s="171">
        <f t="shared" ref="C630:G633" si="309">C631</f>
        <v>226200</v>
      </c>
      <c r="D630" s="171">
        <f t="shared" si="309"/>
        <v>0</v>
      </c>
      <c r="E630" s="171">
        <f t="shared" si="309"/>
        <v>0</v>
      </c>
      <c r="F630" s="171">
        <f t="shared" si="309"/>
        <v>0</v>
      </c>
      <c r="G630" s="171">
        <f t="shared" si="309"/>
        <v>0</v>
      </c>
    </row>
    <row r="631" spans="1:7" ht="12.75" hidden="1" customHeight="1" x14ac:dyDescent="0.2">
      <c r="A631" s="185">
        <v>3</v>
      </c>
      <c r="B631" s="186" t="s">
        <v>40</v>
      </c>
      <c r="C631" s="171">
        <f t="shared" si="309"/>
        <v>226200</v>
      </c>
      <c r="D631" s="171">
        <f t="shared" si="309"/>
        <v>0</v>
      </c>
      <c r="E631" s="171">
        <f t="shared" si="309"/>
        <v>0</v>
      </c>
      <c r="F631" s="171">
        <f t="shared" si="309"/>
        <v>0</v>
      </c>
      <c r="G631" s="171">
        <f t="shared" si="309"/>
        <v>0</v>
      </c>
    </row>
    <row r="632" spans="1:7" ht="12.75" customHeight="1" x14ac:dyDescent="0.2">
      <c r="A632" s="202">
        <v>36</v>
      </c>
      <c r="B632" s="204" t="s">
        <v>209</v>
      </c>
      <c r="C632" s="171">
        <f t="shared" si="309"/>
        <v>226200</v>
      </c>
      <c r="D632" s="171">
        <f t="shared" si="309"/>
        <v>0</v>
      </c>
      <c r="E632" s="171">
        <f t="shared" si="309"/>
        <v>0</v>
      </c>
      <c r="F632" s="171">
        <f t="shared" si="309"/>
        <v>0</v>
      </c>
      <c r="G632" s="171">
        <f t="shared" si="309"/>
        <v>0</v>
      </c>
    </row>
    <row r="633" spans="1:7" ht="12.75" customHeight="1" x14ac:dyDescent="0.25">
      <c r="A633" s="145">
        <v>363</v>
      </c>
      <c r="B633" s="191" t="s">
        <v>131</v>
      </c>
      <c r="C633" s="126">
        <f t="shared" si="309"/>
        <v>226200</v>
      </c>
      <c r="D633" s="126">
        <f t="shared" si="309"/>
        <v>0</v>
      </c>
      <c r="E633" s="126">
        <f t="shared" si="309"/>
        <v>0</v>
      </c>
      <c r="F633" s="62">
        <f t="shared" si="309"/>
        <v>0</v>
      </c>
      <c r="G633" s="62">
        <f t="shared" si="309"/>
        <v>0</v>
      </c>
    </row>
    <row r="634" spans="1:7" ht="12.75" hidden="1" customHeight="1" x14ac:dyDescent="0.25">
      <c r="A634" s="189">
        <v>3632</v>
      </c>
      <c r="B634" s="56" t="s">
        <v>132</v>
      </c>
      <c r="C634" s="126">
        <v>226200</v>
      </c>
      <c r="D634" s="126">
        <v>0</v>
      </c>
      <c r="E634" s="126">
        <v>0</v>
      </c>
      <c r="F634" s="126">
        <v>0</v>
      </c>
      <c r="G634" s="126">
        <v>0</v>
      </c>
    </row>
    <row r="635" spans="1:7" ht="12.75" customHeight="1" x14ac:dyDescent="0.25">
      <c r="A635" s="189"/>
      <c r="B635" s="56"/>
      <c r="C635" s="126"/>
      <c r="D635" s="126"/>
      <c r="E635" s="126"/>
      <c r="F635" s="126"/>
      <c r="G635" s="126"/>
    </row>
    <row r="636" spans="1:7" s="199" customFormat="1" ht="28.5" x14ac:dyDescent="0.2">
      <c r="A636" s="185" t="s">
        <v>166</v>
      </c>
      <c r="B636" s="22" t="s">
        <v>212</v>
      </c>
      <c r="C636" s="171">
        <f t="shared" ref="C636:G639" si="310">C637</f>
        <v>2137575</v>
      </c>
      <c r="D636" s="171">
        <f t="shared" si="310"/>
        <v>3200000</v>
      </c>
      <c r="E636" s="171">
        <f t="shared" si="310"/>
        <v>7600000</v>
      </c>
      <c r="F636" s="171">
        <f t="shared" si="310"/>
        <v>16400000</v>
      </c>
      <c r="G636" s="171">
        <f t="shared" si="310"/>
        <v>4500000</v>
      </c>
    </row>
    <row r="637" spans="1:7" s="199" customFormat="1" ht="12.75" hidden="1" customHeight="1" x14ac:dyDescent="0.2">
      <c r="A637" s="185">
        <v>3</v>
      </c>
      <c r="B637" s="186" t="s">
        <v>40</v>
      </c>
      <c r="C637" s="171">
        <f>C638+C641+C645</f>
        <v>2137575</v>
      </c>
      <c r="D637" s="171">
        <f>D638+D641+D645</f>
        <v>3200000</v>
      </c>
      <c r="E637" s="171">
        <f t="shared" ref="E637:G637" si="311">E638+E641+E645</f>
        <v>7600000</v>
      </c>
      <c r="F637" s="171">
        <f t="shared" si="311"/>
        <v>16400000</v>
      </c>
      <c r="G637" s="171">
        <f t="shared" si="311"/>
        <v>4500000</v>
      </c>
    </row>
    <row r="638" spans="1:7" s="199" customFormat="1" ht="12.75" customHeight="1" x14ac:dyDescent="0.2">
      <c r="A638" s="185">
        <v>32</v>
      </c>
      <c r="B638" s="192" t="s">
        <v>4</v>
      </c>
      <c r="C638" s="171">
        <f t="shared" si="310"/>
        <v>2137575</v>
      </c>
      <c r="D638" s="171">
        <f t="shared" si="310"/>
        <v>500000</v>
      </c>
      <c r="E638" s="171">
        <f t="shared" si="310"/>
        <v>1000000</v>
      </c>
      <c r="F638" s="171">
        <f t="shared" si="310"/>
        <v>500000</v>
      </c>
      <c r="G638" s="171">
        <f t="shared" si="310"/>
        <v>500000</v>
      </c>
    </row>
    <row r="639" spans="1:7" ht="12.75" customHeight="1" x14ac:dyDescent="0.25">
      <c r="A639" s="145">
        <v>323</v>
      </c>
      <c r="B639" s="196" t="s">
        <v>12</v>
      </c>
      <c r="C639" s="126">
        <f>C640</f>
        <v>2137575</v>
      </c>
      <c r="D639" s="126">
        <f>D640</f>
        <v>500000</v>
      </c>
      <c r="E639" s="126">
        <f t="shared" si="310"/>
        <v>1000000</v>
      </c>
      <c r="F639" s="62">
        <f t="shared" si="310"/>
        <v>500000</v>
      </c>
      <c r="G639" s="62">
        <f t="shared" si="310"/>
        <v>500000</v>
      </c>
    </row>
    <row r="640" spans="1:7" ht="12.75" hidden="1" customHeight="1" x14ac:dyDescent="0.25">
      <c r="A640" s="189">
        <v>3237</v>
      </c>
      <c r="B640" s="196" t="s">
        <v>14</v>
      </c>
      <c r="C640" s="126">
        <v>2137575</v>
      </c>
      <c r="D640" s="126">
        <v>500000</v>
      </c>
      <c r="E640" s="126">
        <v>1000000</v>
      </c>
      <c r="F640" s="126">
        <v>500000</v>
      </c>
      <c r="G640" s="126">
        <v>500000</v>
      </c>
    </row>
    <row r="641" spans="1:7" ht="12.75" customHeight="1" x14ac:dyDescent="0.2">
      <c r="A641" s="202">
        <v>36</v>
      </c>
      <c r="B641" s="204" t="s">
        <v>209</v>
      </c>
      <c r="C641" s="171">
        <f t="shared" ref="C641:G641" si="312">C642</f>
        <v>0</v>
      </c>
      <c r="D641" s="171">
        <f t="shared" si="312"/>
        <v>2500000</v>
      </c>
      <c r="E641" s="171">
        <f t="shared" si="312"/>
        <v>1100000</v>
      </c>
      <c r="F641" s="171">
        <f t="shared" si="312"/>
        <v>1300000</v>
      </c>
      <c r="G641" s="171">
        <f t="shared" si="312"/>
        <v>1300000</v>
      </c>
    </row>
    <row r="642" spans="1:7" ht="12.75" customHeight="1" x14ac:dyDescent="0.25">
      <c r="A642" s="145">
        <v>363</v>
      </c>
      <c r="B642" s="191" t="s">
        <v>131</v>
      </c>
      <c r="C642" s="126">
        <f>C643+C644</f>
        <v>0</v>
      </c>
      <c r="D642" s="126">
        <f>D643+D644</f>
        <v>2500000</v>
      </c>
      <c r="E642" s="126">
        <f t="shared" ref="E642:G642" si="313">E643+E644</f>
        <v>1100000</v>
      </c>
      <c r="F642" s="62">
        <f t="shared" si="313"/>
        <v>1300000</v>
      </c>
      <c r="G642" s="62">
        <f t="shared" si="313"/>
        <v>1300000</v>
      </c>
    </row>
    <row r="643" spans="1:7" ht="12.75" hidden="1" customHeight="1" x14ac:dyDescent="0.25">
      <c r="A643" s="145">
        <v>3631</v>
      </c>
      <c r="B643" s="56" t="s">
        <v>172</v>
      </c>
      <c r="C643" s="126">
        <v>0</v>
      </c>
      <c r="D643" s="126">
        <v>122500</v>
      </c>
      <c r="E643" s="126">
        <v>1000000</v>
      </c>
      <c r="F643" s="126">
        <v>1200000</v>
      </c>
      <c r="G643" s="126">
        <v>1200000</v>
      </c>
    </row>
    <row r="644" spans="1:7" ht="12.75" hidden="1" customHeight="1" x14ac:dyDescent="0.25">
      <c r="A644" s="189">
        <v>3632</v>
      </c>
      <c r="B644" s="56" t="s">
        <v>132</v>
      </c>
      <c r="C644" s="126">
        <v>0</v>
      </c>
      <c r="D644" s="126">
        <v>2377500</v>
      </c>
      <c r="E644" s="126">
        <v>100000</v>
      </c>
      <c r="F644" s="126">
        <v>100000</v>
      </c>
      <c r="G644" s="126">
        <v>100000</v>
      </c>
    </row>
    <row r="645" spans="1:7" ht="12.75" customHeight="1" x14ac:dyDescent="0.2">
      <c r="A645" s="202">
        <v>38</v>
      </c>
      <c r="B645" s="201" t="s">
        <v>60</v>
      </c>
      <c r="C645" s="171">
        <f>C646</f>
        <v>0</v>
      </c>
      <c r="D645" s="171">
        <f>D646</f>
        <v>200000</v>
      </c>
      <c r="E645" s="171">
        <f t="shared" ref="E645:G646" si="314">E646</f>
        <v>5500000</v>
      </c>
      <c r="F645" s="171">
        <f t="shared" si="314"/>
        <v>14600000</v>
      </c>
      <c r="G645" s="171">
        <f t="shared" si="314"/>
        <v>2700000</v>
      </c>
    </row>
    <row r="646" spans="1:7" ht="12.75" customHeight="1" x14ac:dyDescent="0.25">
      <c r="A646" s="145">
        <v>382</v>
      </c>
      <c r="B646" s="194" t="s">
        <v>85</v>
      </c>
      <c r="C646" s="126">
        <f>C647</f>
        <v>0</v>
      </c>
      <c r="D646" s="126">
        <f>D647</f>
        <v>200000</v>
      </c>
      <c r="E646" s="126">
        <f t="shared" si="314"/>
        <v>5500000</v>
      </c>
      <c r="F646" s="62">
        <f t="shared" si="314"/>
        <v>14600000</v>
      </c>
      <c r="G646" s="62">
        <f t="shared" si="314"/>
        <v>2700000</v>
      </c>
    </row>
    <row r="647" spans="1:7" ht="12.75" hidden="1" customHeight="1" x14ac:dyDescent="0.25">
      <c r="A647" s="189">
        <v>3821</v>
      </c>
      <c r="B647" s="221" t="s">
        <v>121</v>
      </c>
      <c r="C647" s="126">
        <v>0</v>
      </c>
      <c r="D647" s="126">
        <v>200000</v>
      </c>
      <c r="E647" s="126">
        <v>5500000</v>
      </c>
      <c r="F647" s="126">
        <v>14600000</v>
      </c>
      <c r="G647" s="126">
        <v>2700000</v>
      </c>
    </row>
    <row r="648" spans="1:7" ht="12.75" customHeight="1" x14ac:dyDescent="0.25">
      <c r="A648" s="189"/>
      <c r="B648" s="56"/>
      <c r="C648" s="126"/>
      <c r="D648" s="126"/>
      <c r="E648" s="126"/>
      <c r="F648" s="126"/>
      <c r="G648" s="126"/>
    </row>
    <row r="649" spans="1:7" s="199" customFormat="1" ht="14.25" x14ac:dyDescent="0.2">
      <c r="A649" s="185" t="s">
        <v>167</v>
      </c>
      <c r="B649" s="22" t="s">
        <v>161</v>
      </c>
      <c r="C649" s="171">
        <f t="shared" ref="C649:G649" si="315">C650</f>
        <v>0</v>
      </c>
      <c r="D649" s="171">
        <f t="shared" si="315"/>
        <v>1055000</v>
      </c>
      <c r="E649" s="171">
        <f t="shared" si="315"/>
        <v>1850000</v>
      </c>
      <c r="F649" s="171">
        <f t="shared" si="315"/>
        <v>2200000</v>
      </c>
      <c r="G649" s="171">
        <f t="shared" si="315"/>
        <v>2200000</v>
      </c>
    </row>
    <row r="650" spans="1:7" s="199" customFormat="1" ht="12.75" hidden="1" customHeight="1" x14ac:dyDescent="0.2">
      <c r="A650" s="185">
        <v>3</v>
      </c>
      <c r="B650" s="186" t="s">
        <v>40</v>
      </c>
      <c r="C650" s="171">
        <f>C651+C656+C659</f>
        <v>0</v>
      </c>
      <c r="D650" s="171">
        <f>D651+D656+D659</f>
        <v>1055000</v>
      </c>
      <c r="E650" s="171">
        <f>E651+E656+E659</f>
        <v>1850000</v>
      </c>
      <c r="F650" s="171">
        <f>F651+F656+F659</f>
        <v>2200000</v>
      </c>
      <c r="G650" s="171">
        <f>G651+G656+G659</f>
        <v>2200000</v>
      </c>
    </row>
    <row r="651" spans="1:7" s="199" customFormat="1" ht="12.75" customHeight="1" x14ac:dyDescent="0.2">
      <c r="A651" s="202">
        <v>35</v>
      </c>
      <c r="B651" s="192" t="s">
        <v>17</v>
      </c>
      <c r="C651" s="171">
        <f>C652+C654</f>
        <v>0</v>
      </c>
      <c r="D651" s="171">
        <f>D652+D654</f>
        <v>250000</v>
      </c>
      <c r="E651" s="171">
        <f t="shared" ref="E651:G651" si="316">E652+E654</f>
        <v>450000</v>
      </c>
      <c r="F651" s="171">
        <f t="shared" si="316"/>
        <v>200000</v>
      </c>
      <c r="G651" s="171">
        <f t="shared" si="316"/>
        <v>200000</v>
      </c>
    </row>
    <row r="652" spans="1:7" ht="12.75" customHeight="1" x14ac:dyDescent="0.25">
      <c r="A652" s="145">
        <v>351</v>
      </c>
      <c r="B652" s="193" t="s">
        <v>0</v>
      </c>
      <c r="C652" s="126">
        <f>C653</f>
        <v>0</v>
      </c>
      <c r="D652" s="126">
        <f>D653</f>
        <v>200000</v>
      </c>
      <c r="E652" s="126">
        <f t="shared" ref="E652:G652" si="317">E653</f>
        <v>250000</v>
      </c>
      <c r="F652" s="62">
        <f t="shared" si="317"/>
        <v>100000</v>
      </c>
      <c r="G652" s="62">
        <f t="shared" si="317"/>
        <v>100000</v>
      </c>
    </row>
    <row r="653" spans="1:7" s="199" customFormat="1" ht="12.75" hidden="1" customHeight="1" x14ac:dyDescent="0.25">
      <c r="A653" s="189">
        <v>3512</v>
      </c>
      <c r="B653" s="193" t="s">
        <v>0</v>
      </c>
      <c r="C653" s="126">
        <v>0</v>
      </c>
      <c r="D653" s="126">
        <v>200000</v>
      </c>
      <c r="E653" s="126">
        <v>250000</v>
      </c>
      <c r="F653" s="126">
        <v>100000</v>
      </c>
      <c r="G653" s="126">
        <v>100000</v>
      </c>
    </row>
    <row r="654" spans="1:7" ht="25.5" customHeight="1" x14ac:dyDescent="0.25">
      <c r="A654" s="127">
        <v>352</v>
      </c>
      <c r="B654" s="196" t="s">
        <v>143</v>
      </c>
      <c r="C654" s="126">
        <f t="shared" ref="C654:G654" si="318">C655</f>
        <v>0</v>
      </c>
      <c r="D654" s="126">
        <f t="shared" si="318"/>
        <v>50000</v>
      </c>
      <c r="E654" s="126">
        <f t="shared" si="318"/>
        <v>200000</v>
      </c>
      <c r="F654" s="62">
        <f t="shared" si="318"/>
        <v>100000</v>
      </c>
      <c r="G654" s="62">
        <f t="shared" si="318"/>
        <v>100000</v>
      </c>
    </row>
    <row r="655" spans="1:7" ht="12.75" hidden="1" customHeight="1" x14ac:dyDescent="0.25">
      <c r="A655" s="189">
        <v>3522</v>
      </c>
      <c r="B655" s="56" t="s">
        <v>2</v>
      </c>
      <c r="C655" s="126">
        <v>0</v>
      </c>
      <c r="D655" s="126">
        <v>50000</v>
      </c>
      <c r="E655" s="126">
        <v>200000</v>
      </c>
      <c r="F655" s="126">
        <v>100000</v>
      </c>
      <c r="G655" s="126">
        <v>100000</v>
      </c>
    </row>
    <row r="656" spans="1:7" s="199" customFormat="1" ht="12.75" customHeight="1" x14ac:dyDescent="0.2">
      <c r="A656" s="202">
        <v>36</v>
      </c>
      <c r="B656" s="204" t="s">
        <v>209</v>
      </c>
      <c r="C656" s="171">
        <f t="shared" ref="C656:G657" si="319">C657</f>
        <v>0</v>
      </c>
      <c r="D656" s="171">
        <f t="shared" si="319"/>
        <v>700000</v>
      </c>
      <c r="E656" s="171">
        <f t="shared" si="319"/>
        <v>1300000</v>
      </c>
      <c r="F656" s="171">
        <f t="shared" si="319"/>
        <v>1500000</v>
      </c>
      <c r="G656" s="171">
        <f t="shared" si="319"/>
        <v>1500000</v>
      </c>
    </row>
    <row r="657" spans="1:7" ht="12.75" customHeight="1" x14ac:dyDescent="0.25">
      <c r="A657" s="145">
        <v>363</v>
      </c>
      <c r="B657" s="191" t="s">
        <v>131</v>
      </c>
      <c r="C657" s="126">
        <f t="shared" si="319"/>
        <v>0</v>
      </c>
      <c r="D657" s="126">
        <f t="shared" si="319"/>
        <v>700000</v>
      </c>
      <c r="E657" s="126">
        <f t="shared" si="319"/>
        <v>1300000</v>
      </c>
      <c r="F657" s="62">
        <f t="shared" si="319"/>
        <v>1500000</v>
      </c>
      <c r="G657" s="62">
        <f t="shared" si="319"/>
        <v>1500000</v>
      </c>
    </row>
    <row r="658" spans="1:7" ht="12.75" hidden="1" customHeight="1" x14ac:dyDescent="0.25">
      <c r="A658" s="189">
        <v>3632</v>
      </c>
      <c r="B658" s="56" t="s">
        <v>132</v>
      </c>
      <c r="C658" s="126">
        <v>0</v>
      </c>
      <c r="D658" s="126">
        <v>700000</v>
      </c>
      <c r="E658" s="126">
        <v>1300000</v>
      </c>
      <c r="F658" s="126">
        <v>1500000</v>
      </c>
      <c r="G658" s="126">
        <v>1500000</v>
      </c>
    </row>
    <row r="659" spans="1:7" s="199" customFormat="1" ht="12.75" customHeight="1" x14ac:dyDescent="0.2">
      <c r="A659" s="202">
        <v>38</v>
      </c>
      <c r="B659" s="201" t="s">
        <v>60</v>
      </c>
      <c r="C659" s="171">
        <f t="shared" ref="C659:G660" si="320">C660</f>
        <v>0</v>
      </c>
      <c r="D659" s="171">
        <f t="shared" si="320"/>
        <v>105000</v>
      </c>
      <c r="E659" s="171">
        <f t="shared" si="320"/>
        <v>100000</v>
      </c>
      <c r="F659" s="171">
        <f t="shared" si="320"/>
        <v>500000</v>
      </c>
      <c r="G659" s="171">
        <f t="shared" si="320"/>
        <v>500000</v>
      </c>
    </row>
    <row r="660" spans="1:7" ht="12.75" customHeight="1" x14ac:dyDescent="0.25">
      <c r="A660" s="145">
        <v>381</v>
      </c>
      <c r="B660" s="194" t="s">
        <v>39</v>
      </c>
      <c r="C660" s="126">
        <f t="shared" si="320"/>
        <v>0</v>
      </c>
      <c r="D660" s="126">
        <f t="shared" si="320"/>
        <v>105000</v>
      </c>
      <c r="E660" s="126">
        <f t="shared" si="320"/>
        <v>100000</v>
      </c>
      <c r="F660" s="62">
        <f t="shared" si="320"/>
        <v>500000</v>
      </c>
      <c r="G660" s="62">
        <f t="shared" si="320"/>
        <v>500000</v>
      </c>
    </row>
    <row r="661" spans="1:7" ht="12.75" hidden="1" customHeight="1" x14ac:dyDescent="0.25">
      <c r="A661" s="189">
        <v>3811</v>
      </c>
      <c r="B661" s="56" t="s">
        <v>20</v>
      </c>
      <c r="C661" s="126">
        <v>0</v>
      </c>
      <c r="D661" s="126">
        <v>105000</v>
      </c>
      <c r="E661" s="126">
        <v>100000</v>
      </c>
      <c r="F661" s="126">
        <v>500000</v>
      </c>
      <c r="G661" s="126">
        <v>500000</v>
      </c>
    </row>
    <row r="662" spans="1:7" ht="12.75" customHeight="1" x14ac:dyDescent="0.25">
      <c r="A662" s="189"/>
      <c r="B662" s="56"/>
      <c r="C662" s="126"/>
      <c r="D662" s="126"/>
      <c r="E662" s="126"/>
      <c r="F662" s="126"/>
      <c r="G662" s="126"/>
    </row>
    <row r="663" spans="1:7" s="199" customFormat="1" ht="42.75" x14ac:dyDescent="0.2">
      <c r="A663" s="73" t="s">
        <v>168</v>
      </c>
      <c r="B663" s="22" t="s">
        <v>162</v>
      </c>
      <c r="C663" s="171">
        <f t="shared" ref="C663:G664" si="321">C664</f>
        <v>1263989.26</v>
      </c>
      <c r="D663" s="171">
        <f t="shared" si="321"/>
        <v>1182000</v>
      </c>
      <c r="E663" s="171">
        <f t="shared" si="321"/>
        <v>1150000</v>
      </c>
      <c r="F663" s="171">
        <f t="shared" si="321"/>
        <v>1150000</v>
      </c>
      <c r="G663" s="171">
        <f t="shared" si="321"/>
        <v>1150000</v>
      </c>
    </row>
    <row r="664" spans="1:7" s="199" customFormat="1" ht="12.75" hidden="1" customHeight="1" x14ac:dyDescent="0.2">
      <c r="A664" s="185">
        <v>3</v>
      </c>
      <c r="B664" s="186" t="s">
        <v>40</v>
      </c>
      <c r="C664" s="171">
        <f t="shared" si="321"/>
        <v>1263989.26</v>
      </c>
      <c r="D664" s="171">
        <f t="shared" si="321"/>
        <v>1182000</v>
      </c>
      <c r="E664" s="171">
        <f t="shared" si="321"/>
        <v>1150000</v>
      </c>
      <c r="F664" s="171">
        <f t="shared" si="321"/>
        <v>1150000</v>
      </c>
      <c r="G664" s="171">
        <f t="shared" si="321"/>
        <v>1150000</v>
      </c>
    </row>
    <row r="665" spans="1:7" s="199" customFormat="1" ht="12.75" customHeight="1" x14ac:dyDescent="0.2">
      <c r="A665" s="185">
        <v>32</v>
      </c>
      <c r="B665" s="192" t="s">
        <v>4</v>
      </c>
      <c r="C665" s="171">
        <f t="shared" ref="C665:D665" si="322">C666+C671</f>
        <v>1263989.26</v>
      </c>
      <c r="D665" s="171">
        <f t="shared" si="322"/>
        <v>1182000</v>
      </c>
      <c r="E665" s="171">
        <f t="shared" ref="E665:G665" si="323">E666+E671</f>
        <v>1150000</v>
      </c>
      <c r="F665" s="171">
        <f t="shared" si="323"/>
        <v>1150000</v>
      </c>
      <c r="G665" s="171">
        <f t="shared" si="323"/>
        <v>1150000</v>
      </c>
    </row>
    <row r="666" spans="1:7" ht="12.75" customHeight="1" x14ac:dyDescent="0.25">
      <c r="A666" s="145">
        <v>323</v>
      </c>
      <c r="B666" s="196" t="s">
        <v>12</v>
      </c>
      <c r="C666" s="126">
        <f t="shared" ref="C666:D666" si="324">C667+C668+C669+C670</f>
        <v>1162810.26</v>
      </c>
      <c r="D666" s="126">
        <f t="shared" si="324"/>
        <v>1182000</v>
      </c>
      <c r="E666" s="126">
        <f>E667+E668+E669+E670</f>
        <v>1050000</v>
      </c>
      <c r="F666" s="62">
        <f>F667+F668+F669+F670</f>
        <v>1050000</v>
      </c>
      <c r="G666" s="62">
        <f>G667+G668+G669+G670</f>
        <v>1050000</v>
      </c>
    </row>
    <row r="667" spans="1:7" ht="12.75" hidden="1" customHeight="1" x14ac:dyDescent="0.25">
      <c r="A667" s="189">
        <v>3233</v>
      </c>
      <c r="B667" s="194" t="s">
        <v>52</v>
      </c>
      <c r="C667" s="126">
        <v>1118789.76</v>
      </c>
      <c r="D667" s="126">
        <v>652000</v>
      </c>
      <c r="E667" s="126">
        <v>750000</v>
      </c>
      <c r="F667" s="62">
        <v>750000</v>
      </c>
      <c r="G667" s="62">
        <v>750000</v>
      </c>
    </row>
    <row r="668" spans="1:7" ht="12.75" hidden="1" customHeight="1" x14ac:dyDescent="0.25">
      <c r="A668" s="189">
        <v>3235</v>
      </c>
      <c r="B668" s="194" t="s">
        <v>54</v>
      </c>
      <c r="C668" s="126">
        <v>4000</v>
      </c>
      <c r="D668" s="126">
        <v>460000</v>
      </c>
      <c r="E668" s="126">
        <v>50000</v>
      </c>
      <c r="F668" s="62">
        <v>50000</v>
      </c>
      <c r="G668" s="62">
        <v>50000</v>
      </c>
    </row>
    <row r="669" spans="1:7" ht="12.75" hidden="1" customHeight="1" x14ac:dyDescent="0.25">
      <c r="A669" s="189">
        <v>3237</v>
      </c>
      <c r="B669" s="196" t="s">
        <v>14</v>
      </c>
      <c r="C669" s="126">
        <v>40020.5</v>
      </c>
      <c r="D669" s="126">
        <v>70000</v>
      </c>
      <c r="E669" s="126">
        <v>200000</v>
      </c>
      <c r="F669" s="62">
        <v>200000</v>
      </c>
      <c r="G669" s="62">
        <v>200000</v>
      </c>
    </row>
    <row r="670" spans="1:7" ht="12.75" hidden="1" customHeight="1" x14ac:dyDescent="0.25">
      <c r="A670" s="189">
        <v>3239</v>
      </c>
      <c r="B670" s="191" t="s">
        <v>56</v>
      </c>
      <c r="C670" s="126">
        <v>0</v>
      </c>
      <c r="D670" s="126">
        <v>0</v>
      </c>
      <c r="E670" s="126">
        <v>50000</v>
      </c>
      <c r="F670" s="62">
        <v>50000</v>
      </c>
      <c r="G670" s="62">
        <v>50000</v>
      </c>
    </row>
    <row r="671" spans="1:7" ht="12.75" customHeight="1" x14ac:dyDescent="0.25">
      <c r="A671" s="145">
        <v>329</v>
      </c>
      <c r="B671" s="190" t="s">
        <v>57</v>
      </c>
      <c r="C671" s="126">
        <f t="shared" ref="C671:D671" si="325">C672+C673</f>
        <v>101179</v>
      </c>
      <c r="D671" s="126">
        <f t="shared" si="325"/>
        <v>0</v>
      </c>
      <c r="E671" s="126">
        <f t="shared" ref="E671:G671" si="326">E672+E673</f>
        <v>100000</v>
      </c>
      <c r="F671" s="62">
        <f t="shared" si="326"/>
        <v>100000</v>
      </c>
      <c r="G671" s="62">
        <f t="shared" si="326"/>
        <v>100000</v>
      </c>
    </row>
    <row r="672" spans="1:7" ht="12.75" hidden="1" customHeight="1" x14ac:dyDescent="0.25">
      <c r="A672" s="145">
        <v>3293</v>
      </c>
      <c r="B672" s="191" t="s">
        <v>59</v>
      </c>
      <c r="C672" s="126">
        <v>101179</v>
      </c>
      <c r="D672" s="126">
        <v>0</v>
      </c>
      <c r="E672" s="126">
        <v>50000</v>
      </c>
      <c r="F672" s="126">
        <v>50000</v>
      </c>
      <c r="G672" s="126">
        <v>50000</v>
      </c>
    </row>
    <row r="673" spans="1:7" ht="12.75" hidden="1" customHeight="1" x14ac:dyDescent="0.25">
      <c r="A673" s="189">
        <v>3299</v>
      </c>
      <c r="B673" s="56" t="s">
        <v>57</v>
      </c>
      <c r="C673" s="126">
        <v>0</v>
      </c>
      <c r="D673" s="126">
        <v>0</v>
      </c>
      <c r="E673" s="126">
        <v>50000</v>
      </c>
      <c r="F673" s="126">
        <v>50000</v>
      </c>
      <c r="G673" s="126">
        <v>50000</v>
      </c>
    </row>
    <row r="674" spans="1:7" ht="12.75" customHeight="1" x14ac:dyDescent="0.25">
      <c r="A674" s="189"/>
      <c r="B674" s="56"/>
      <c r="C674" s="126"/>
      <c r="D674" s="126"/>
      <c r="E674" s="126"/>
      <c r="F674" s="126"/>
      <c r="G674" s="126"/>
    </row>
    <row r="675" spans="1:7" ht="28.5" x14ac:dyDescent="0.2">
      <c r="A675" s="202">
        <v>103</v>
      </c>
      <c r="B675" s="222" t="s">
        <v>234</v>
      </c>
      <c r="C675" s="171">
        <f t="shared" ref="C675:D675" si="327">C677</f>
        <v>622748368.38</v>
      </c>
      <c r="D675" s="171">
        <f t="shared" si="327"/>
        <v>645200000</v>
      </c>
      <c r="E675" s="171">
        <f t="shared" ref="E675:G675" si="328">E677</f>
        <v>560000000</v>
      </c>
      <c r="F675" s="171">
        <f t="shared" si="328"/>
        <v>533000000</v>
      </c>
      <c r="G675" s="171">
        <f t="shared" si="328"/>
        <v>549000000</v>
      </c>
    </row>
    <row r="676" spans="1:7" ht="12.75" customHeight="1" x14ac:dyDescent="0.25">
      <c r="A676" s="223"/>
      <c r="B676" s="224"/>
      <c r="C676" s="197"/>
      <c r="D676" s="197"/>
      <c r="E676" s="197"/>
      <c r="F676" s="197"/>
      <c r="G676" s="197"/>
    </row>
    <row r="677" spans="1:7" s="199" customFormat="1" ht="28.5" x14ac:dyDescent="0.2">
      <c r="A677" s="202" t="s">
        <v>82</v>
      </c>
      <c r="B677" s="222" t="s">
        <v>234</v>
      </c>
      <c r="C677" s="171">
        <f>C678</f>
        <v>622748368.38</v>
      </c>
      <c r="D677" s="171">
        <f>D678</f>
        <v>645200000</v>
      </c>
      <c r="E677" s="171">
        <f t="shared" ref="E677:G677" si="329">E678</f>
        <v>560000000</v>
      </c>
      <c r="F677" s="171">
        <f t="shared" si="329"/>
        <v>533000000</v>
      </c>
      <c r="G677" s="171">
        <f t="shared" si="329"/>
        <v>549000000</v>
      </c>
    </row>
    <row r="678" spans="1:7" s="199" customFormat="1" ht="12.75" hidden="1" customHeight="1" x14ac:dyDescent="0.2">
      <c r="A678" s="185">
        <v>3</v>
      </c>
      <c r="B678" s="186" t="s">
        <v>40</v>
      </c>
      <c r="C678" s="171">
        <f>C679+C685+C688</f>
        <v>622748368.38</v>
      </c>
      <c r="D678" s="171">
        <f>D679+D685+D688</f>
        <v>645200000</v>
      </c>
      <c r="E678" s="171">
        <f>E679+E685+E688</f>
        <v>560000000</v>
      </c>
      <c r="F678" s="171">
        <f>F679+F685+F688</f>
        <v>533000000</v>
      </c>
      <c r="G678" s="171">
        <f>G679+G685+G688</f>
        <v>549000000</v>
      </c>
    </row>
    <row r="679" spans="1:7" s="199" customFormat="1" ht="12.75" customHeight="1" x14ac:dyDescent="0.2">
      <c r="A679" s="185">
        <v>32</v>
      </c>
      <c r="B679" s="192" t="s">
        <v>4</v>
      </c>
      <c r="C679" s="171">
        <f>C680+C682</f>
        <v>622747340.96000004</v>
      </c>
      <c r="D679" s="171">
        <f>D680+D682</f>
        <v>644998000</v>
      </c>
      <c r="E679" s="171">
        <f t="shared" ref="E679" si="330">E680+E682</f>
        <v>559998000</v>
      </c>
      <c r="F679" s="171">
        <f>F680+F682</f>
        <v>532998000</v>
      </c>
      <c r="G679" s="171">
        <f>G680+G682</f>
        <v>548998000</v>
      </c>
    </row>
    <row r="680" spans="1:7" ht="12.75" customHeight="1" x14ac:dyDescent="0.25">
      <c r="A680" s="189">
        <v>323</v>
      </c>
      <c r="B680" s="196" t="s">
        <v>12</v>
      </c>
      <c r="C680" s="126">
        <f>C681</f>
        <v>0</v>
      </c>
      <c r="D680" s="126">
        <f>D681</f>
        <v>50000</v>
      </c>
      <c r="E680" s="126">
        <f t="shared" ref="E680:G680" si="331">E681</f>
        <v>2230000</v>
      </c>
      <c r="F680" s="62">
        <f t="shared" si="331"/>
        <v>565000</v>
      </c>
      <c r="G680" s="62">
        <f t="shared" si="331"/>
        <v>565000</v>
      </c>
    </row>
    <row r="681" spans="1:7" ht="12.75" hidden="1" customHeight="1" x14ac:dyDescent="0.25">
      <c r="A681" s="189">
        <v>3237</v>
      </c>
      <c r="B681" s="196" t="s">
        <v>14</v>
      </c>
      <c r="C681" s="126">
        <v>0</v>
      </c>
      <c r="D681" s="126">
        <v>50000</v>
      </c>
      <c r="E681" s="126">
        <v>2230000</v>
      </c>
      <c r="F681" s="62">
        <v>565000</v>
      </c>
      <c r="G681" s="62">
        <v>565000</v>
      </c>
    </row>
    <row r="682" spans="1:7" ht="12.75" customHeight="1" x14ac:dyDescent="0.25">
      <c r="A682" s="145">
        <v>329</v>
      </c>
      <c r="B682" s="190" t="s">
        <v>57</v>
      </c>
      <c r="C682" s="126">
        <f>C683+C684</f>
        <v>622747340.96000004</v>
      </c>
      <c r="D682" s="126">
        <f t="shared" ref="D682:E682" si="332">D683+D684</f>
        <v>644948000</v>
      </c>
      <c r="E682" s="126">
        <f t="shared" si="332"/>
        <v>557768000</v>
      </c>
      <c r="F682" s="62">
        <f>F683+F684</f>
        <v>532433000</v>
      </c>
      <c r="G682" s="62">
        <f>G683+G684</f>
        <v>548433000</v>
      </c>
    </row>
    <row r="683" spans="1:7" ht="12.75" hidden="1" customHeight="1" x14ac:dyDescent="0.25">
      <c r="A683" s="145">
        <v>3295</v>
      </c>
      <c r="B683" s="190" t="s">
        <v>129</v>
      </c>
      <c r="C683" s="126">
        <v>182</v>
      </c>
      <c r="D683" s="126">
        <v>0</v>
      </c>
      <c r="E683" s="126">
        <v>0</v>
      </c>
      <c r="F683" s="126">
        <v>0</v>
      </c>
      <c r="G683" s="126">
        <v>0</v>
      </c>
    </row>
    <row r="684" spans="1:7" ht="12.75" hidden="1" customHeight="1" x14ac:dyDescent="0.25">
      <c r="A684" s="225">
        <v>3299</v>
      </c>
      <c r="B684" s="56" t="s">
        <v>57</v>
      </c>
      <c r="C684" s="126">
        <v>622747158.96000004</v>
      </c>
      <c r="D684" s="126">
        <v>644948000</v>
      </c>
      <c r="E684" s="126">
        <v>557768000</v>
      </c>
      <c r="F684" s="126">
        <v>532433000</v>
      </c>
      <c r="G684" s="126">
        <v>548433000</v>
      </c>
    </row>
    <row r="685" spans="1:7" s="199" customFormat="1" ht="12.75" customHeight="1" x14ac:dyDescent="0.2">
      <c r="A685" s="202">
        <v>34</v>
      </c>
      <c r="B685" s="192" t="s">
        <v>16</v>
      </c>
      <c r="C685" s="171">
        <f t="shared" ref="C685:G689" si="333">C686</f>
        <v>1027.42</v>
      </c>
      <c r="D685" s="171">
        <f t="shared" si="333"/>
        <v>2000</v>
      </c>
      <c r="E685" s="171">
        <f t="shared" si="333"/>
        <v>2000</v>
      </c>
      <c r="F685" s="171">
        <f t="shared" si="333"/>
        <v>2000</v>
      </c>
      <c r="G685" s="171">
        <f t="shared" si="333"/>
        <v>2000</v>
      </c>
    </row>
    <row r="686" spans="1:7" ht="12.75" customHeight="1" x14ac:dyDescent="0.25">
      <c r="A686" s="145">
        <v>343</v>
      </c>
      <c r="B686" s="190" t="s">
        <v>64</v>
      </c>
      <c r="C686" s="126">
        <f t="shared" si="333"/>
        <v>1027.42</v>
      </c>
      <c r="D686" s="126">
        <f t="shared" si="333"/>
        <v>2000</v>
      </c>
      <c r="E686" s="126">
        <f t="shared" si="333"/>
        <v>2000</v>
      </c>
      <c r="F686" s="62">
        <f t="shared" si="333"/>
        <v>2000</v>
      </c>
      <c r="G686" s="62">
        <f t="shared" si="333"/>
        <v>2000</v>
      </c>
    </row>
    <row r="687" spans="1:7" ht="12.75" hidden="1" customHeight="1" x14ac:dyDescent="0.25">
      <c r="A687" s="225">
        <v>3433</v>
      </c>
      <c r="B687" s="51" t="s">
        <v>81</v>
      </c>
      <c r="C687" s="126">
        <v>1027.42</v>
      </c>
      <c r="D687" s="126">
        <v>2000</v>
      </c>
      <c r="E687" s="126">
        <v>2000</v>
      </c>
      <c r="F687" s="126">
        <v>2000</v>
      </c>
      <c r="G687" s="126">
        <v>2000</v>
      </c>
    </row>
    <row r="688" spans="1:7" ht="12.75" customHeight="1" x14ac:dyDescent="0.2">
      <c r="A688" s="202">
        <v>36</v>
      </c>
      <c r="B688" s="204" t="s">
        <v>209</v>
      </c>
      <c r="C688" s="171">
        <f t="shared" si="333"/>
        <v>0</v>
      </c>
      <c r="D688" s="171">
        <f t="shared" si="333"/>
        <v>200000</v>
      </c>
      <c r="E688" s="171">
        <f t="shared" ref="E688:G689" si="334">E689</f>
        <v>0</v>
      </c>
      <c r="F688" s="171">
        <f t="shared" si="334"/>
        <v>0</v>
      </c>
      <c r="G688" s="171">
        <f t="shared" si="334"/>
        <v>0</v>
      </c>
    </row>
    <row r="689" spans="1:7" ht="12.75" customHeight="1" x14ac:dyDescent="0.25">
      <c r="A689" s="145">
        <v>363</v>
      </c>
      <c r="B689" s="191" t="s">
        <v>131</v>
      </c>
      <c r="C689" s="126">
        <f t="shared" si="333"/>
        <v>0</v>
      </c>
      <c r="D689" s="126">
        <f t="shared" si="333"/>
        <v>200000</v>
      </c>
      <c r="E689" s="126">
        <f t="shared" si="334"/>
        <v>0</v>
      </c>
      <c r="F689" s="62">
        <f t="shared" si="334"/>
        <v>0</v>
      </c>
      <c r="G689" s="62">
        <f t="shared" si="334"/>
        <v>0</v>
      </c>
    </row>
    <row r="690" spans="1:7" ht="12.75" hidden="1" customHeight="1" x14ac:dyDescent="0.25">
      <c r="A690" s="145">
        <v>3631</v>
      </c>
      <c r="B690" s="56" t="s">
        <v>172</v>
      </c>
      <c r="C690" s="126">
        <v>0</v>
      </c>
      <c r="D690" s="126">
        <v>200000</v>
      </c>
      <c r="E690" s="126">
        <v>0</v>
      </c>
      <c r="F690" s="126">
        <v>0</v>
      </c>
      <c r="G690" s="126">
        <v>0</v>
      </c>
    </row>
    <row r="691" spans="1:7" ht="12.75" customHeight="1" x14ac:dyDescent="0.25">
      <c r="A691" s="225"/>
    </row>
    <row r="692" spans="1:7" ht="12.75" customHeight="1" x14ac:dyDescent="0.2">
      <c r="B692" s="229"/>
    </row>
    <row r="693" spans="1:7" ht="12.75" customHeight="1" x14ac:dyDescent="0.25">
      <c r="A693" s="225"/>
    </row>
    <row r="694" spans="1:7" ht="12.75" customHeight="1" x14ac:dyDescent="0.25">
      <c r="B694" s="230"/>
      <c r="E694" s="207"/>
      <c r="G694" s="207"/>
    </row>
    <row r="695" spans="1:7" ht="12.75" customHeight="1" x14ac:dyDescent="0.25">
      <c r="A695" s="225"/>
      <c r="B695" s="231"/>
    </row>
    <row r="696" spans="1:7" ht="12.75" customHeight="1" x14ac:dyDescent="0.25"/>
    <row r="697" spans="1:7" ht="12.75" customHeight="1" x14ac:dyDescent="0.2">
      <c r="A697" s="225"/>
      <c r="B697" s="229"/>
    </row>
    <row r="698" spans="1:7" ht="12.75" customHeight="1" x14ac:dyDescent="0.25"/>
    <row r="699" spans="1:7" ht="12.75" customHeight="1" x14ac:dyDescent="0.2">
      <c r="A699" s="225"/>
      <c r="B699" s="229"/>
    </row>
    <row r="700" spans="1:7" ht="12.75" customHeight="1" x14ac:dyDescent="0.25"/>
    <row r="701" spans="1:7" ht="12.75" customHeight="1" x14ac:dyDescent="0.2">
      <c r="A701" s="225"/>
      <c r="B701" s="229"/>
    </row>
    <row r="702" spans="1:7" ht="12.75" customHeight="1" x14ac:dyDescent="0.25"/>
    <row r="703" spans="1:7" ht="12.75" customHeight="1" x14ac:dyDescent="0.25">
      <c r="A703" s="225"/>
    </row>
    <row r="704" spans="1:7" ht="12.75" customHeight="1" x14ac:dyDescent="0.2">
      <c r="B704" s="229"/>
    </row>
    <row r="705" spans="1:2" ht="12.75" customHeight="1" x14ac:dyDescent="0.25"/>
    <row r="706" spans="1:2" ht="12.75" customHeight="1" x14ac:dyDescent="0.2">
      <c r="A706" s="225"/>
      <c r="B706" s="229"/>
    </row>
    <row r="707" spans="1:2" ht="12.75" customHeight="1" x14ac:dyDescent="0.25">
      <c r="A707" s="225"/>
    </row>
    <row r="708" spans="1:2" ht="12.75" customHeight="1" x14ac:dyDescent="0.25">
      <c r="A708" s="225"/>
      <c r="B708" s="230"/>
    </row>
    <row r="709" spans="1:2" ht="12.75" customHeight="1" x14ac:dyDescent="0.25">
      <c r="B709" s="231"/>
    </row>
    <row r="710" spans="1:2" ht="12.75" customHeight="1" x14ac:dyDescent="0.25"/>
    <row r="711" spans="1:2" ht="12.75" customHeight="1" x14ac:dyDescent="0.2">
      <c r="A711" s="225"/>
      <c r="B711" s="229"/>
    </row>
    <row r="712" spans="1:2" ht="12.75" customHeight="1" x14ac:dyDescent="0.25"/>
    <row r="713" spans="1:2" ht="12.75" customHeight="1" x14ac:dyDescent="0.2">
      <c r="B713" s="229"/>
    </row>
    <row r="714" spans="1:2" ht="12.75" customHeight="1" x14ac:dyDescent="0.25">
      <c r="A714" s="225"/>
    </row>
    <row r="715" spans="1:2" ht="12.75" customHeight="1" x14ac:dyDescent="0.2">
      <c r="B715" s="229"/>
    </row>
    <row r="716" spans="1:2" ht="12.75" customHeight="1" x14ac:dyDescent="0.25"/>
    <row r="717" spans="1:2" ht="12.75" customHeight="1" x14ac:dyDescent="0.2">
      <c r="A717" s="225"/>
      <c r="B717" s="229"/>
    </row>
    <row r="718" spans="1:2" ht="12.75" customHeight="1" x14ac:dyDescent="0.25"/>
    <row r="719" spans="1:2" ht="12.75" customHeight="1" x14ac:dyDescent="0.25">
      <c r="B719" s="230"/>
    </row>
    <row r="720" spans="1:2" ht="12.75" customHeight="1" x14ac:dyDescent="0.25">
      <c r="A720" s="225"/>
      <c r="B720" s="231"/>
    </row>
    <row r="721" spans="1:2" ht="12.75" customHeight="1" x14ac:dyDescent="0.25"/>
    <row r="722" spans="1:2" ht="12.75" customHeight="1" x14ac:dyDescent="0.2">
      <c r="B722" s="229"/>
    </row>
    <row r="723" spans="1:2" ht="12.75" customHeight="1" x14ac:dyDescent="0.25">
      <c r="A723" s="225"/>
    </row>
    <row r="724" spans="1:2" ht="12.75" customHeight="1" x14ac:dyDescent="0.2">
      <c r="B724" s="229"/>
    </row>
    <row r="725" spans="1:2" ht="12.75" customHeight="1" x14ac:dyDescent="0.25"/>
    <row r="726" spans="1:2" ht="12.75" customHeight="1" x14ac:dyDescent="0.2">
      <c r="A726" s="225"/>
      <c r="B726" s="229"/>
    </row>
    <row r="727" spans="1:2" ht="12.75" customHeight="1" x14ac:dyDescent="0.25"/>
    <row r="728" spans="1:2" ht="12.75" customHeight="1" x14ac:dyDescent="0.25"/>
    <row r="729" spans="1:2" ht="12.75" customHeight="1" x14ac:dyDescent="0.2">
      <c r="B729" s="229"/>
    </row>
    <row r="730" spans="1:2" ht="12.75" customHeight="1" x14ac:dyDescent="0.25"/>
    <row r="731" spans="1:2" ht="12.75" customHeight="1" x14ac:dyDescent="0.2">
      <c r="B731" s="229"/>
    </row>
    <row r="732" spans="1:2" ht="12.75" customHeight="1" x14ac:dyDescent="0.25"/>
    <row r="733" spans="1:2" ht="12.75" customHeight="1" x14ac:dyDescent="0.25">
      <c r="B733" s="232"/>
    </row>
    <row r="734" spans="1:2" ht="12.75" customHeight="1" x14ac:dyDescent="0.25">
      <c r="B734" s="231"/>
    </row>
    <row r="735" spans="1:2" ht="12.75" customHeight="1" x14ac:dyDescent="0.25"/>
    <row r="736" spans="1:2" ht="12.75" customHeight="1" x14ac:dyDescent="0.2">
      <c r="A736" s="225"/>
      <c r="B736" s="229"/>
    </row>
    <row r="737" spans="1:2" ht="12.75" customHeight="1" x14ac:dyDescent="0.25"/>
    <row r="738" spans="1:2" ht="12.75" customHeight="1" x14ac:dyDescent="0.2">
      <c r="A738" s="225"/>
      <c r="B738" s="229"/>
    </row>
    <row r="739" spans="1:2" ht="12.75" customHeight="1" x14ac:dyDescent="0.25"/>
    <row r="740" spans="1:2" ht="12.75" customHeight="1" x14ac:dyDescent="0.2">
      <c r="A740" s="225"/>
      <c r="B740" s="229"/>
    </row>
    <row r="741" spans="1:2" ht="12.75" customHeight="1" x14ac:dyDescent="0.25"/>
    <row r="742" spans="1:2" ht="12.75" customHeight="1" x14ac:dyDescent="0.25"/>
    <row r="743" spans="1:2" ht="12.75" customHeight="1" x14ac:dyDescent="0.2">
      <c r="B743" s="229"/>
    </row>
    <row r="744" spans="1:2" ht="12.75" customHeight="1" x14ac:dyDescent="0.25">
      <c r="A744" s="225"/>
    </row>
    <row r="745" spans="1:2" ht="12.75" customHeight="1" x14ac:dyDescent="0.2">
      <c r="B745" s="229"/>
    </row>
    <row r="746" spans="1:2" ht="12.75" customHeight="1" x14ac:dyDescent="0.25">
      <c r="A746" s="233"/>
    </row>
    <row r="747" spans="1:2" ht="12.75" customHeight="1" x14ac:dyDescent="0.25">
      <c r="A747" s="234"/>
      <c r="B747" s="230"/>
    </row>
    <row r="748" spans="1:2" ht="12.75" customHeight="1" x14ac:dyDescent="0.25">
      <c r="B748" s="231"/>
    </row>
    <row r="749" spans="1:2" ht="12.75" customHeight="1" x14ac:dyDescent="0.25">
      <c r="A749" s="225"/>
    </row>
    <row r="750" spans="1:2" ht="12.75" customHeight="1" x14ac:dyDescent="0.2">
      <c r="B750" s="229"/>
    </row>
    <row r="751" spans="1:2" ht="12.75" customHeight="1" x14ac:dyDescent="0.25">
      <c r="A751" s="225"/>
    </row>
    <row r="752" spans="1:2" ht="12.75" customHeight="1" x14ac:dyDescent="0.25">
      <c r="B752" s="230"/>
    </row>
    <row r="753" spans="1:2" ht="12.75" customHeight="1" x14ac:dyDescent="0.25">
      <c r="A753" s="225"/>
      <c r="B753" s="231"/>
    </row>
    <row r="754" spans="1:2" ht="12.75" customHeight="1" x14ac:dyDescent="0.25"/>
    <row r="755" spans="1:2" ht="12.75" customHeight="1" x14ac:dyDescent="0.2">
      <c r="A755" s="233"/>
      <c r="B755" s="229"/>
    </row>
    <row r="756" spans="1:2" ht="12.75" customHeight="1" x14ac:dyDescent="0.25">
      <c r="A756" s="234"/>
    </row>
    <row r="757" spans="1:2" ht="12.75" customHeight="1" x14ac:dyDescent="0.2">
      <c r="B757" s="229"/>
    </row>
    <row r="758" spans="1:2" ht="12.75" customHeight="1" x14ac:dyDescent="0.25">
      <c r="A758" s="225"/>
    </row>
    <row r="759" spans="1:2" ht="12.75" customHeight="1" x14ac:dyDescent="0.2">
      <c r="B759" s="229"/>
    </row>
    <row r="760" spans="1:2" ht="12.75" customHeight="1" x14ac:dyDescent="0.25">
      <c r="A760" s="225"/>
    </row>
    <row r="761" spans="1:2" ht="12.75" customHeight="1" x14ac:dyDescent="0.25"/>
    <row r="762" spans="1:2" ht="12.75" customHeight="1" x14ac:dyDescent="0.2">
      <c r="A762" s="225"/>
      <c r="B762" s="229"/>
    </row>
    <row r="763" spans="1:2" ht="12.75" customHeight="1" x14ac:dyDescent="0.25"/>
    <row r="764" spans="1:2" ht="12.75" customHeight="1" x14ac:dyDescent="0.2">
      <c r="A764" s="233"/>
      <c r="B764" s="229"/>
    </row>
    <row r="765" spans="1:2" ht="12.75" customHeight="1" x14ac:dyDescent="0.25">
      <c r="A765" s="234"/>
    </row>
    <row r="766" spans="1:2" ht="12.75" customHeight="1" x14ac:dyDescent="0.25">
      <c r="A766" s="233"/>
      <c r="B766" s="230"/>
    </row>
    <row r="767" spans="1:2" ht="12.75" customHeight="1" x14ac:dyDescent="0.25">
      <c r="A767" s="234"/>
      <c r="B767" s="231"/>
    </row>
    <row r="768" spans="1:2" ht="12.75" customHeight="1" x14ac:dyDescent="0.25"/>
    <row r="769" spans="1:2" ht="12.75" customHeight="1" x14ac:dyDescent="0.2">
      <c r="A769" s="225"/>
      <c r="B769" s="229"/>
    </row>
    <row r="770" spans="1:2" ht="12.75" customHeight="1" x14ac:dyDescent="0.25"/>
    <row r="771" spans="1:2" ht="12.75" customHeight="1" x14ac:dyDescent="0.2">
      <c r="A771" s="225"/>
      <c r="B771" s="229"/>
    </row>
    <row r="772" spans="1:2" ht="12.75" customHeight="1" x14ac:dyDescent="0.25"/>
    <row r="773" spans="1:2" ht="12.75" customHeight="1" x14ac:dyDescent="0.25">
      <c r="A773" s="233"/>
      <c r="B773" s="230"/>
    </row>
    <row r="774" spans="1:2" ht="12.75" customHeight="1" x14ac:dyDescent="0.25">
      <c r="A774" s="234"/>
      <c r="B774" s="231"/>
    </row>
    <row r="775" spans="1:2" ht="12.75" customHeight="1" x14ac:dyDescent="0.25"/>
    <row r="776" spans="1:2" ht="12.75" customHeight="1" x14ac:dyDescent="0.2">
      <c r="A776" s="225"/>
      <c r="B776" s="229"/>
    </row>
    <row r="777" spans="1:2" ht="12.75" customHeight="1" x14ac:dyDescent="0.25"/>
    <row r="778" spans="1:2" ht="12.75" customHeight="1" x14ac:dyDescent="0.2">
      <c r="A778" s="225"/>
      <c r="B778" s="229"/>
    </row>
    <row r="779" spans="1:2" ht="12.75" customHeight="1" x14ac:dyDescent="0.25"/>
    <row r="780" spans="1:2" ht="12.75" customHeight="1" x14ac:dyDescent="0.25">
      <c r="A780" s="233"/>
      <c r="B780" s="230"/>
    </row>
    <row r="781" spans="1:2" ht="12.75" customHeight="1" x14ac:dyDescent="0.25">
      <c r="A781" s="234"/>
      <c r="B781" s="231"/>
    </row>
    <row r="782" spans="1:2" ht="12.75" customHeight="1" x14ac:dyDescent="0.25">
      <c r="A782" s="235"/>
      <c r="B782" s="231"/>
    </row>
    <row r="783" spans="1:2" ht="12.75" customHeight="1" x14ac:dyDescent="0.25"/>
    <row r="784" spans="1:2" ht="12.75" customHeight="1" x14ac:dyDescent="0.2">
      <c r="A784" s="225"/>
      <c r="B784" s="229"/>
    </row>
    <row r="785" spans="1:2" ht="12.75" customHeight="1" x14ac:dyDescent="0.25"/>
    <row r="786" spans="1:2" ht="12.75" customHeight="1" x14ac:dyDescent="0.2">
      <c r="A786" s="225"/>
      <c r="B786" s="229"/>
    </row>
    <row r="787" spans="1:2" ht="12.75" customHeight="1" x14ac:dyDescent="0.25"/>
    <row r="788" spans="1:2" ht="12.75" customHeight="1" x14ac:dyDescent="0.25">
      <c r="A788" s="233"/>
      <c r="B788" s="230"/>
    </row>
    <row r="789" spans="1:2" ht="12.75" customHeight="1" x14ac:dyDescent="0.25">
      <c r="A789" s="234"/>
      <c r="B789" s="231"/>
    </row>
    <row r="790" spans="1:2" ht="12.75" customHeight="1" x14ac:dyDescent="0.25">
      <c r="A790" s="234"/>
      <c r="B790" s="231"/>
    </row>
    <row r="791" spans="1:2" ht="12.75" customHeight="1" x14ac:dyDescent="0.25">
      <c r="A791" s="234"/>
      <c r="B791" s="231"/>
    </row>
    <row r="792" spans="1:2" ht="12.75" customHeight="1" x14ac:dyDescent="0.25">
      <c r="A792" s="234"/>
      <c r="B792" s="231"/>
    </row>
    <row r="793" spans="1:2" ht="12.75" customHeight="1" x14ac:dyDescent="0.25">
      <c r="A793" s="234"/>
      <c r="B793" s="231"/>
    </row>
    <row r="794" spans="1:2" ht="12.75" customHeight="1" x14ac:dyDescent="0.25">
      <c r="A794" s="234"/>
      <c r="B794" s="231"/>
    </row>
    <row r="795" spans="1:2" ht="12.75" customHeight="1" x14ac:dyDescent="0.25">
      <c r="A795" s="234"/>
      <c r="B795" s="231"/>
    </row>
    <row r="796" spans="1:2" ht="12.75" customHeight="1" x14ac:dyDescent="0.25"/>
    <row r="797" spans="1:2" ht="12.75" customHeight="1" x14ac:dyDescent="0.2">
      <c r="A797" s="225"/>
      <c r="B797" s="229"/>
    </row>
    <row r="798" spans="1:2" ht="12.75" customHeight="1" x14ac:dyDescent="0.25"/>
    <row r="799" spans="1:2" ht="12.75" customHeight="1" x14ac:dyDescent="0.2">
      <c r="A799" s="225"/>
      <c r="B799" s="229"/>
    </row>
    <row r="800" spans="1:2" ht="12.75" customHeight="1" x14ac:dyDescent="0.25"/>
    <row r="801" spans="1:2" ht="12.75" customHeight="1" x14ac:dyDescent="0.25">
      <c r="A801" s="233"/>
      <c r="B801" s="230"/>
    </row>
    <row r="802" spans="1:2" ht="12.75" customHeight="1" x14ac:dyDescent="0.25">
      <c r="A802" s="234"/>
      <c r="B802" s="231"/>
    </row>
    <row r="803" spans="1:2" ht="12.75" customHeight="1" x14ac:dyDescent="0.25">
      <c r="A803" s="234"/>
      <c r="B803" s="231"/>
    </row>
    <row r="804" spans="1:2" ht="12.75" customHeight="1" x14ac:dyDescent="0.25"/>
    <row r="805" spans="1:2" ht="12.75" customHeight="1" x14ac:dyDescent="0.2">
      <c r="A805" s="225"/>
      <c r="B805" s="229"/>
    </row>
    <row r="806" spans="1:2" ht="12.75" customHeight="1" x14ac:dyDescent="0.25"/>
    <row r="807" spans="1:2" ht="12.75" customHeight="1" x14ac:dyDescent="0.2">
      <c r="A807" s="225"/>
      <c r="B807" s="229"/>
    </row>
    <row r="808" spans="1:2" ht="12.75" customHeight="1" x14ac:dyDescent="0.25"/>
    <row r="809" spans="1:2" ht="12.75" customHeight="1" x14ac:dyDescent="0.25">
      <c r="A809" s="233"/>
      <c r="B809" s="230"/>
    </row>
    <row r="810" spans="1:2" ht="12.75" customHeight="1" x14ac:dyDescent="0.25">
      <c r="A810" s="234"/>
      <c r="B810" s="231"/>
    </row>
    <row r="811" spans="1:2" ht="12.75" customHeight="1" x14ac:dyDescent="0.25">
      <c r="A811" s="234"/>
      <c r="B811" s="231"/>
    </row>
    <row r="812" spans="1:2" ht="12.75" customHeight="1" x14ac:dyDescent="0.25"/>
    <row r="813" spans="1:2" ht="12.75" customHeight="1" x14ac:dyDescent="0.2">
      <c r="A813" s="225"/>
      <c r="B813" s="229"/>
    </row>
    <row r="814" spans="1:2" ht="12.75" customHeight="1" x14ac:dyDescent="0.25"/>
    <row r="815" spans="1:2" ht="12.75" customHeight="1" x14ac:dyDescent="0.2">
      <c r="A815" s="225"/>
      <c r="B815" s="229"/>
    </row>
    <row r="816" spans="1:2" ht="12.75" customHeight="1" x14ac:dyDescent="0.25"/>
    <row r="817" spans="1:2" ht="12.75" customHeight="1" x14ac:dyDescent="0.25">
      <c r="A817" s="233"/>
      <c r="B817" s="230"/>
    </row>
    <row r="818" spans="1:2" ht="12.75" customHeight="1" x14ac:dyDescent="0.25">
      <c r="A818" s="234"/>
      <c r="B818" s="231"/>
    </row>
    <row r="819" spans="1:2" ht="12.75" customHeight="1" x14ac:dyDescent="0.25"/>
    <row r="820" spans="1:2" ht="12.75" customHeight="1" x14ac:dyDescent="0.2">
      <c r="A820" s="225"/>
      <c r="B820" s="229"/>
    </row>
    <row r="821" spans="1:2" ht="12.75" customHeight="1" x14ac:dyDescent="0.25"/>
    <row r="822" spans="1:2" ht="12.75" customHeight="1" x14ac:dyDescent="0.2">
      <c r="A822" s="225"/>
      <c r="B822" s="229"/>
    </row>
    <row r="823" spans="1:2" ht="12.75" customHeight="1" x14ac:dyDescent="0.25"/>
    <row r="824" spans="1:2" ht="12.75" customHeight="1" x14ac:dyDescent="0.25">
      <c r="A824" s="233"/>
      <c r="B824" s="230"/>
    </row>
    <row r="825" spans="1:2" ht="12.75" customHeight="1" x14ac:dyDescent="0.25">
      <c r="A825" s="234"/>
      <c r="B825" s="231"/>
    </row>
    <row r="826" spans="1:2" ht="12.75" customHeight="1" x14ac:dyDescent="0.25">
      <c r="A826" s="234"/>
      <c r="B826" s="231"/>
    </row>
    <row r="827" spans="1:2" ht="12.75" customHeight="1" x14ac:dyDescent="0.25"/>
    <row r="828" spans="1:2" ht="12.75" customHeight="1" x14ac:dyDescent="0.2">
      <c r="A828" s="225"/>
      <c r="B828" s="229"/>
    </row>
    <row r="829" spans="1:2" ht="12.75" customHeight="1" x14ac:dyDescent="0.25"/>
    <row r="830" spans="1:2" ht="12.75" customHeight="1" x14ac:dyDescent="0.2">
      <c r="A830" s="225"/>
      <c r="B830" s="229"/>
    </row>
    <row r="831" spans="1:2" ht="12.75" customHeight="1" x14ac:dyDescent="0.25"/>
    <row r="832" spans="1:2" ht="12.75" customHeight="1" x14ac:dyDescent="0.25">
      <c r="A832" s="233"/>
      <c r="B832" s="230"/>
    </row>
    <row r="833" spans="1:2" ht="12.75" customHeight="1" x14ac:dyDescent="0.25">
      <c r="A833" s="234"/>
      <c r="B833" s="231"/>
    </row>
    <row r="834" spans="1:2" ht="12.75" customHeight="1" x14ac:dyDescent="0.25"/>
    <row r="835" spans="1:2" ht="12.75" customHeight="1" x14ac:dyDescent="0.2">
      <c r="A835" s="225"/>
      <c r="B835" s="229"/>
    </row>
    <row r="836" spans="1:2" ht="12.75" customHeight="1" x14ac:dyDescent="0.25"/>
    <row r="837" spans="1:2" ht="12.75" customHeight="1" x14ac:dyDescent="0.2">
      <c r="A837" s="225"/>
      <c r="B837" s="229"/>
    </row>
    <row r="838" spans="1:2" ht="12.75" customHeight="1" x14ac:dyDescent="0.25"/>
    <row r="839" spans="1:2" ht="12.75" customHeight="1" x14ac:dyDescent="0.25">
      <c r="A839" s="233"/>
      <c r="B839" s="230"/>
    </row>
    <row r="840" spans="1:2" ht="12.75" customHeight="1" x14ac:dyDescent="0.25">
      <c r="A840" s="234"/>
      <c r="B840" s="231"/>
    </row>
    <row r="841" spans="1:2" ht="12.75" customHeight="1" x14ac:dyDescent="0.25">
      <c r="A841" s="234"/>
      <c r="B841" s="231"/>
    </row>
    <row r="842" spans="1:2" ht="12.75" customHeight="1" x14ac:dyDescent="0.25"/>
    <row r="843" spans="1:2" ht="12.75" customHeight="1" x14ac:dyDescent="0.2">
      <c r="A843" s="225"/>
      <c r="B843" s="229"/>
    </row>
    <row r="844" spans="1:2" ht="12.75" customHeight="1" x14ac:dyDescent="0.25"/>
    <row r="845" spans="1:2" ht="12.75" customHeight="1" x14ac:dyDescent="0.2">
      <c r="A845" s="225"/>
      <c r="B845" s="229"/>
    </row>
    <row r="846" spans="1:2" ht="12.75" customHeight="1" x14ac:dyDescent="0.25"/>
    <row r="847" spans="1:2" ht="12.75" customHeight="1" x14ac:dyDescent="0.25">
      <c r="A847" s="233"/>
      <c r="B847" s="230"/>
    </row>
    <row r="848" spans="1:2" ht="12.75" customHeight="1" x14ac:dyDescent="0.25">
      <c r="A848" s="234"/>
      <c r="B848" s="231"/>
    </row>
    <row r="849" spans="1:2" ht="12.75" customHeight="1" x14ac:dyDescent="0.25"/>
    <row r="850" spans="1:2" ht="12.75" customHeight="1" x14ac:dyDescent="0.2">
      <c r="A850" s="225"/>
      <c r="B850" s="229"/>
    </row>
    <row r="851" spans="1:2" ht="12.75" customHeight="1" x14ac:dyDescent="0.25"/>
    <row r="852" spans="1:2" ht="12.75" customHeight="1" x14ac:dyDescent="0.2">
      <c r="A852" s="225"/>
      <c r="B852" s="229"/>
    </row>
    <row r="853" spans="1:2" ht="12.75" customHeight="1" x14ac:dyDescent="0.25"/>
    <row r="854" spans="1:2" ht="12.75" customHeight="1" x14ac:dyDescent="0.25">
      <c r="A854" s="233"/>
      <c r="B854" s="230"/>
    </row>
    <row r="855" spans="1:2" ht="12.75" customHeight="1" x14ac:dyDescent="0.25">
      <c r="A855" s="234"/>
      <c r="B855" s="231"/>
    </row>
    <row r="856" spans="1:2" ht="12.75" customHeight="1" x14ac:dyDescent="0.25"/>
    <row r="857" spans="1:2" ht="12.75" customHeight="1" x14ac:dyDescent="0.2">
      <c r="A857" s="225"/>
      <c r="B857" s="229"/>
    </row>
    <row r="858" spans="1:2" ht="12.75" customHeight="1" x14ac:dyDescent="0.25"/>
    <row r="859" spans="1:2" ht="12.75" customHeight="1" x14ac:dyDescent="0.2">
      <c r="A859" s="225"/>
      <c r="B859" s="229"/>
    </row>
    <row r="860" spans="1:2" ht="12.75" customHeight="1" x14ac:dyDescent="0.25"/>
    <row r="861" spans="1:2" ht="12.75" customHeight="1" x14ac:dyDescent="0.25">
      <c r="A861" s="233"/>
      <c r="B861" s="230"/>
    </row>
    <row r="862" spans="1:2" ht="12.75" customHeight="1" x14ac:dyDescent="0.25">
      <c r="A862" s="234"/>
      <c r="B862" s="231"/>
    </row>
    <row r="863" spans="1:2" ht="12.75" customHeight="1" x14ac:dyDescent="0.25"/>
    <row r="864" spans="1:2" ht="12.75" customHeight="1" x14ac:dyDescent="0.2">
      <c r="A864" s="225"/>
      <c r="B864" s="229"/>
    </row>
    <row r="865" spans="1:2" ht="12.75" customHeight="1" x14ac:dyDescent="0.25"/>
    <row r="866" spans="1:2" ht="12.75" customHeight="1" x14ac:dyDescent="0.2">
      <c r="A866" s="225"/>
      <c r="B866" s="229"/>
    </row>
    <row r="867" spans="1:2" ht="12.75" customHeight="1" x14ac:dyDescent="0.25"/>
    <row r="868" spans="1:2" ht="12.75" customHeight="1" x14ac:dyDescent="0.25">
      <c r="A868" s="233"/>
      <c r="B868" s="230"/>
    </row>
    <row r="869" spans="1:2" ht="12.75" customHeight="1" x14ac:dyDescent="0.25">
      <c r="A869" s="234"/>
      <c r="B869" s="231"/>
    </row>
    <row r="870" spans="1:2" ht="12.75" customHeight="1" x14ac:dyDescent="0.25"/>
    <row r="871" spans="1:2" ht="12.75" customHeight="1" x14ac:dyDescent="0.2">
      <c r="A871" s="225"/>
      <c r="B871" s="229"/>
    </row>
    <row r="872" spans="1:2" ht="12.75" customHeight="1" x14ac:dyDescent="0.25"/>
    <row r="873" spans="1:2" ht="12.75" customHeight="1" x14ac:dyDescent="0.2">
      <c r="A873" s="225"/>
      <c r="B873" s="229"/>
    </row>
    <row r="874" spans="1:2" ht="12.75" customHeight="1" x14ac:dyDescent="0.25"/>
    <row r="875" spans="1:2" ht="12.75" customHeight="1" x14ac:dyDescent="0.25">
      <c r="A875" s="233"/>
      <c r="B875" s="230"/>
    </row>
    <row r="876" spans="1:2" ht="12.75" customHeight="1" x14ac:dyDescent="0.25">
      <c r="A876" s="234"/>
      <c r="B876" s="231"/>
    </row>
    <row r="877" spans="1:2" ht="12.75" customHeight="1" x14ac:dyDescent="0.25"/>
    <row r="878" spans="1:2" ht="12.75" customHeight="1" x14ac:dyDescent="0.2">
      <c r="A878" s="225"/>
      <c r="B878" s="229"/>
    </row>
    <row r="879" spans="1:2" ht="12.75" customHeight="1" x14ac:dyDescent="0.25"/>
    <row r="880" spans="1:2" ht="12.75" customHeight="1" x14ac:dyDescent="0.2">
      <c r="A880" s="225"/>
      <c r="B880" s="229"/>
    </row>
    <row r="881" spans="1:2" ht="12.75" customHeight="1" x14ac:dyDescent="0.25"/>
    <row r="882" spans="1:2" ht="12.75" customHeight="1" x14ac:dyDescent="0.25">
      <c r="A882" s="233"/>
      <c r="B882" s="230"/>
    </row>
    <row r="883" spans="1:2" ht="12.75" customHeight="1" x14ac:dyDescent="0.25">
      <c r="A883" s="234"/>
      <c r="B883" s="231"/>
    </row>
    <row r="884" spans="1:2" ht="12.75" customHeight="1" x14ac:dyDescent="0.25"/>
    <row r="885" spans="1:2" ht="12.75" customHeight="1" x14ac:dyDescent="0.2">
      <c r="A885" s="225"/>
      <c r="B885" s="229"/>
    </row>
    <row r="886" spans="1:2" ht="12.75" customHeight="1" x14ac:dyDescent="0.25"/>
    <row r="887" spans="1:2" ht="12.75" customHeight="1" x14ac:dyDescent="0.2">
      <c r="A887" s="225"/>
      <c r="B887" s="229"/>
    </row>
    <row r="888" spans="1:2" ht="12.75" customHeight="1" x14ac:dyDescent="0.25"/>
    <row r="889" spans="1:2" ht="12.75" customHeight="1" x14ac:dyDescent="0.25">
      <c r="A889" s="233"/>
      <c r="B889" s="230"/>
    </row>
    <row r="890" spans="1:2" ht="12.75" customHeight="1" x14ac:dyDescent="0.25">
      <c r="A890" s="234"/>
      <c r="B890" s="231"/>
    </row>
    <row r="891" spans="1:2" ht="12.75" customHeight="1" x14ac:dyDescent="0.25"/>
    <row r="892" spans="1:2" ht="12.75" customHeight="1" x14ac:dyDescent="0.2">
      <c r="A892" s="225"/>
      <c r="B892" s="229"/>
    </row>
    <row r="893" spans="1:2" ht="12.75" customHeight="1" x14ac:dyDescent="0.25"/>
    <row r="894" spans="1:2" ht="12.75" customHeight="1" x14ac:dyDescent="0.2">
      <c r="A894" s="225"/>
      <c r="B894" s="229"/>
    </row>
    <row r="895" spans="1:2" ht="12.75" customHeight="1" x14ac:dyDescent="0.25"/>
    <row r="896" spans="1:2" ht="12.75" customHeight="1" x14ac:dyDescent="0.25">
      <c r="A896" s="233"/>
      <c r="B896" s="230"/>
    </row>
    <row r="897" spans="1:2" ht="12.75" customHeight="1" x14ac:dyDescent="0.25">
      <c r="A897" s="234"/>
      <c r="B897" s="231"/>
    </row>
    <row r="898" spans="1:2" ht="12.75" customHeight="1" x14ac:dyDescent="0.25">
      <c r="A898" s="234"/>
      <c r="B898" s="231"/>
    </row>
    <row r="899" spans="1:2" ht="12.75" customHeight="1" x14ac:dyDescent="0.2">
      <c r="A899" s="225"/>
      <c r="B899" s="229"/>
    </row>
    <row r="900" spans="1:2" ht="12.75" customHeight="1" x14ac:dyDescent="0.25"/>
    <row r="901" spans="1:2" ht="12.75" customHeight="1" x14ac:dyDescent="0.2">
      <c r="A901" s="225"/>
      <c r="B901" s="229"/>
    </row>
    <row r="902" spans="1:2" ht="12.75" customHeight="1" x14ac:dyDescent="0.25"/>
    <row r="903" spans="1:2" ht="12.75" customHeight="1" x14ac:dyDescent="0.25">
      <c r="A903" s="233"/>
      <c r="B903" s="230"/>
    </row>
    <row r="904" spans="1:2" ht="12.75" customHeight="1" x14ac:dyDescent="0.25">
      <c r="A904" s="234"/>
      <c r="B904" s="231"/>
    </row>
    <row r="905" spans="1:2" ht="12.75" customHeight="1" x14ac:dyDescent="0.25">
      <c r="A905" s="234"/>
      <c r="B905" s="231"/>
    </row>
    <row r="906" spans="1:2" ht="12.75" customHeight="1" x14ac:dyDescent="0.25"/>
    <row r="907" spans="1:2" ht="12.75" customHeight="1" x14ac:dyDescent="0.2">
      <c r="A907" s="225"/>
      <c r="B907" s="229"/>
    </row>
    <row r="908" spans="1:2" ht="12.75" customHeight="1" x14ac:dyDescent="0.25"/>
    <row r="909" spans="1:2" ht="12.75" customHeight="1" x14ac:dyDescent="0.2">
      <c r="A909" s="225"/>
      <c r="B909" s="229"/>
    </row>
    <row r="910" spans="1:2" ht="12.75" customHeight="1" x14ac:dyDescent="0.25"/>
    <row r="911" spans="1:2" ht="12.75" customHeight="1" x14ac:dyDescent="0.25">
      <c r="A911" s="233"/>
      <c r="B911" s="230"/>
    </row>
    <row r="912" spans="1:2" ht="12.75" customHeight="1" x14ac:dyDescent="0.25">
      <c r="A912" s="234"/>
      <c r="B912" s="231"/>
    </row>
    <row r="913" spans="1:2" ht="12.75" customHeight="1" x14ac:dyDescent="0.25"/>
    <row r="914" spans="1:2" ht="12.75" customHeight="1" x14ac:dyDescent="0.2">
      <c r="A914" s="225"/>
      <c r="B914" s="229"/>
    </row>
    <row r="915" spans="1:2" ht="12.75" customHeight="1" x14ac:dyDescent="0.25"/>
    <row r="916" spans="1:2" ht="12.75" customHeight="1" x14ac:dyDescent="0.2">
      <c r="A916" s="225"/>
      <c r="B916" s="229"/>
    </row>
    <row r="917" spans="1:2" ht="12.75" customHeight="1" x14ac:dyDescent="0.25"/>
    <row r="918" spans="1:2" ht="12.75" customHeight="1" x14ac:dyDescent="0.25">
      <c r="A918" s="233"/>
      <c r="B918" s="230"/>
    </row>
    <row r="919" spans="1:2" ht="12.75" customHeight="1" x14ac:dyDescent="0.25">
      <c r="A919" s="234"/>
      <c r="B919" s="231"/>
    </row>
    <row r="920" spans="1:2" ht="12.75" customHeight="1" x14ac:dyDescent="0.25"/>
    <row r="921" spans="1:2" ht="12.75" customHeight="1" x14ac:dyDescent="0.2">
      <c r="A921" s="225"/>
      <c r="B921" s="229"/>
    </row>
    <row r="922" spans="1:2" ht="12.75" customHeight="1" x14ac:dyDescent="0.25"/>
    <row r="923" spans="1:2" ht="12.75" customHeight="1" x14ac:dyDescent="0.2">
      <c r="A923" s="225"/>
      <c r="B923" s="229"/>
    </row>
    <row r="924" spans="1:2" ht="12.75" customHeight="1" x14ac:dyDescent="0.25"/>
    <row r="925" spans="1:2" ht="12.75" customHeight="1" x14ac:dyDescent="0.25">
      <c r="A925" s="233"/>
      <c r="B925" s="230"/>
    </row>
    <row r="926" spans="1:2" ht="12.75" customHeight="1" x14ac:dyDescent="0.25">
      <c r="A926" s="234"/>
      <c r="B926" s="231"/>
    </row>
    <row r="927" spans="1:2" ht="12.75" customHeight="1" x14ac:dyDescent="0.25"/>
    <row r="928" spans="1:2" ht="12.75" customHeight="1" x14ac:dyDescent="0.2">
      <c r="A928" s="225"/>
      <c r="B928" s="229"/>
    </row>
    <row r="929" spans="1:2" ht="12.75" customHeight="1" x14ac:dyDescent="0.25"/>
    <row r="930" spans="1:2" ht="12.75" customHeight="1" x14ac:dyDescent="0.2">
      <c r="A930" s="225"/>
      <c r="B930" s="229"/>
    </row>
    <row r="931" spans="1:2" ht="12.75" customHeight="1" x14ac:dyDescent="0.25"/>
    <row r="932" spans="1:2" ht="12.75" customHeight="1" x14ac:dyDescent="0.25">
      <c r="A932" s="233"/>
      <c r="B932" s="230"/>
    </row>
    <row r="933" spans="1:2" ht="12.75" customHeight="1" x14ac:dyDescent="0.25">
      <c r="A933" s="234"/>
      <c r="B933" s="231"/>
    </row>
    <row r="934" spans="1:2" ht="12.75" customHeight="1" x14ac:dyDescent="0.25"/>
    <row r="935" spans="1:2" ht="12.75" customHeight="1" x14ac:dyDescent="0.2">
      <c r="A935" s="225"/>
      <c r="B935" s="229"/>
    </row>
    <row r="936" spans="1:2" ht="12.75" customHeight="1" x14ac:dyDescent="0.25"/>
    <row r="937" spans="1:2" ht="12.75" customHeight="1" x14ac:dyDescent="0.2">
      <c r="A937" s="225"/>
      <c r="B937" s="229"/>
    </row>
    <row r="938" spans="1:2" ht="12.75" customHeight="1" x14ac:dyDescent="0.25"/>
    <row r="939" spans="1:2" ht="12.75" customHeight="1" x14ac:dyDescent="0.25">
      <c r="A939" s="233"/>
      <c r="B939" s="230"/>
    </row>
    <row r="940" spans="1:2" ht="12.75" customHeight="1" x14ac:dyDescent="0.25">
      <c r="A940" s="234"/>
      <c r="B940" s="231"/>
    </row>
    <row r="941" spans="1:2" ht="12.75" customHeight="1" x14ac:dyDescent="0.25"/>
    <row r="942" spans="1:2" ht="12.75" customHeight="1" x14ac:dyDescent="0.2">
      <c r="A942" s="225"/>
      <c r="B942" s="229"/>
    </row>
    <row r="943" spans="1:2" ht="12.75" customHeight="1" x14ac:dyDescent="0.25"/>
    <row r="944" spans="1:2" ht="12.75" customHeight="1" x14ac:dyDescent="0.2">
      <c r="A944" s="225"/>
      <c r="B944" s="229"/>
    </row>
    <row r="945" spans="1:2" ht="12.75" customHeight="1" x14ac:dyDescent="0.25"/>
    <row r="946" spans="1:2" ht="12.75" customHeight="1" x14ac:dyDescent="0.25">
      <c r="A946" s="233"/>
      <c r="B946" s="230"/>
    </row>
    <row r="947" spans="1:2" ht="12.75" customHeight="1" x14ac:dyDescent="0.25">
      <c r="A947" s="234"/>
      <c r="B947" s="231"/>
    </row>
    <row r="948" spans="1:2" ht="12.75" customHeight="1" x14ac:dyDescent="0.25"/>
    <row r="949" spans="1:2" ht="12.75" customHeight="1" x14ac:dyDescent="0.2">
      <c r="A949" s="225"/>
      <c r="B949" s="229"/>
    </row>
    <row r="950" spans="1:2" ht="12.75" customHeight="1" x14ac:dyDescent="0.25"/>
    <row r="951" spans="1:2" ht="12.75" customHeight="1" x14ac:dyDescent="0.2">
      <c r="A951" s="225"/>
      <c r="B951" s="229"/>
    </row>
    <row r="952" spans="1:2" ht="12.75" customHeight="1" x14ac:dyDescent="0.25"/>
    <row r="953" spans="1:2" ht="12.75" customHeight="1" x14ac:dyDescent="0.25">
      <c r="A953" s="233"/>
      <c r="B953" s="230"/>
    </row>
    <row r="954" spans="1:2" ht="12.75" customHeight="1" x14ac:dyDescent="0.25">
      <c r="A954" s="234"/>
      <c r="B954" s="231"/>
    </row>
    <row r="955" spans="1:2" ht="12.75" customHeight="1" x14ac:dyDescent="0.25"/>
    <row r="956" spans="1:2" ht="12.75" customHeight="1" x14ac:dyDescent="0.2">
      <c r="A956" s="225"/>
      <c r="B956" s="229"/>
    </row>
    <row r="957" spans="1:2" ht="12.75" customHeight="1" x14ac:dyDescent="0.25"/>
    <row r="958" spans="1:2" ht="12.75" customHeight="1" x14ac:dyDescent="0.2">
      <c r="A958" s="225"/>
      <c r="B958" s="229"/>
    </row>
    <row r="959" spans="1:2" ht="12.75" customHeight="1" x14ac:dyDescent="0.25"/>
    <row r="960" spans="1:2" ht="12.75" customHeight="1" x14ac:dyDescent="0.25">
      <c r="A960" s="233"/>
      <c r="B960" s="230"/>
    </row>
    <row r="961" spans="1:2" ht="12.75" customHeight="1" x14ac:dyDescent="0.25">
      <c r="A961" s="234"/>
      <c r="B961" s="231"/>
    </row>
    <row r="962" spans="1:2" ht="12.75" customHeight="1" x14ac:dyDescent="0.25"/>
    <row r="963" spans="1:2" ht="12.75" customHeight="1" x14ac:dyDescent="0.2">
      <c r="A963" s="225"/>
      <c r="B963" s="229"/>
    </row>
    <row r="964" spans="1:2" ht="12.75" customHeight="1" x14ac:dyDescent="0.25"/>
    <row r="965" spans="1:2" ht="12.75" customHeight="1" x14ac:dyDescent="0.2">
      <c r="A965" s="225"/>
      <c r="B965" s="229"/>
    </row>
    <row r="966" spans="1:2" ht="12.75" customHeight="1" x14ac:dyDescent="0.2">
      <c r="A966" s="225"/>
      <c r="B966" s="229"/>
    </row>
    <row r="967" spans="1:2" ht="12.75" customHeight="1" x14ac:dyDescent="0.25">
      <c r="A967" s="236"/>
      <c r="B967" s="232"/>
    </row>
    <row r="968" spans="1:2" ht="12.75" customHeight="1" x14ac:dyDescent="0.25">
      <c r="A968" s="234"/>
      <c r="B968" s="231"/>
    </row>
    <row r="969" spans="1:2" ht="12.75" customHeight="1" x14ac:dyDescent="0.25"/>
    <row r="970" spans="1:2" ht="12.75" customHeight="1" x14ac:dyDescent="0.2">
      <c r="A970" s="225"/>
      <c r="B970" s="237"/>
    </row>
    <row r="971" spans="1:2" ht="12.75" customHeight="1" x14ac:dyDescent="0.25"/>
    <row r="972" spans="1:2" ht="12.75" customHeight="1" x14ac:dyDescent="0.2">
      <c r="A972" s="225"/>
      <c r="B972" s="237"/>
    </row>
    <row r="973" spans="1:2" ht="12.75" customHeight="1" x14ac:dyDescent="0.25"/>
    <row r="974" spans="1:2" ht="12.75" customHeight="1" x14ac:dyDescent="0.25">
      <c r="A974" s="233"/>
      <c r="B974" s="230"/>
    </row>
    <row r="975" spans="1:2" ht="12.75" customHeight="1" x14ac:dyDescent="0.25">
      <c r="A975" s="234"/>
      <c r="B975" s="231"/>
    </row>
    <row r="976" spans="1:2" ht="12.75" customHeight="1" x14ac:dyDescent="0.25"/>
    <row r="977" spans="1:2" ht="12.75" customHeight="1" x14ac:dyDescent="0.2">
      <c r="A977" s="225"/>
      <c r="B977" s="229"/>
    </row>
    <row r="978" spans="1:2" ht="12.75" customHeight="1" x14ac:dyDescent="0.25"/>
    <row r="979" spans="1:2" ht="12.75" customHeight="1" x14ac:dyDescent="0.2">
      <c r="A979" s="225"/>
      <c r="B979" s="229"/>
    </row>
    <row r="980" spans="1:2" ht="12.75" customHeight="1" x14ac:dyDescent="0.25"/>
    <row r="981" spans="1:2" ht="12.75" customHeight="1" x14ac:dyDescent="0.25">
      <c r="A981" s="233"/>
      <c r="B981" s="230"/>
    </row>
    <row r="982" spans="1:2" ht="12.75" customHeight="1" x14ac:dyDescent="0.25">
      <c r="A982" s="234"/>
      <c r="B982" s="231"/>
    </row>
    <row r="983" spans="1:2" ht="12.75" customHeight="1" x14ac:dyDescent="0.25"/>
    <row r="984" spans="1:2" ht="12.75" customHeight="1" x14ac:dyDescent="0.2">
      <c r="A984" s="225"/>
      <c r="B984" s="229"/>
    </row>
    <row r="985" spans="1:2" ht="12.75" customHeight="1" x14ac:dyDescent="0.25"/>
    <row r="986" spans="1:2" ht="12.75" customHeight="1" x14ac:dyDescent="0.2">
      <c r="A986" s="225"/>
      <c r="B986" s="229"/>
    </row>
    <row r="987" spans="1:2" ht="12.75" customHeight="1" x14ac:dyDescent="0.25"/>
    <row r="988" spans="1:2" ht="12.75" customHeight="1" x14ac:dyDescent="0.25">
      <c r="A988" s="233"/>
      <c r="B988" s="230"/>
    </row>
    <row r="989" spans="1:2" ht="12.75" customHeight="1" x14ac:dyDescent="0.25">
      <c r="A989" s="234"/>
      <c r="B989" s="231"/>
    </row>
    <row r="990" spans="1:2" ht="12.75" customHeight="1" x14ac:dyDescent="0.25"/>
    <row r="991" spans="1:2" ht="12.75" customHeight="1" x14ac:dyDescent="0.2">
      <c r="A991" s="225"/>
      <c r="B991" s="229"/>
    </row>
    <row r="992" spans="1:2" ht="12.75" customHeight="1" x14ac:dyDescent="0.25"/>
    <row r="993" spans="1:2" ht="12.75" customHeight="1" x14ac:dyDescent="0.2">
      <c r="A993" s="225"/>
      <c r="B993" s="229"/>
    </row>
    <row r="994" spans="1:2" ht="12.75" customHeight="1" x14ac:dyDescent="0.25"/>
    <row r="995" spans="1:2" ht="12.75" customHeight="1" x14ac:dyDescent="0.25">
      <c r="A995" s="233"/>
      <c r="B995" s="230"/>
    </row>
    <row r="996" spans="1:2" ht="12.75" customHeight="1" x14ac:dyDescent="0.25">
      <c r="A996" s="234"/>
      <c r="B996" s="231"/>
    </row>
    <row r="997" spans="1:2" ht="12.75" customHeight="1" x14ac:dyDescent="0.25"/>
    <row r="998" spans="1:2" ht="12.75" customHeight="1" x14ac:dyDescent="0.2">
      <c r="A998" s="225"/>
      <c r="B998" s="229"/>
    </row>
    <row r="999" spans="1:2" ht="12.75" customHeight="1" x14ac:dyDescent="0.25"/>
    <row r="1000" spans="1:2" ht="12.75" customHeight="1" x14ac:dyDescent="0.2">
      <c r="A1000" s="225"/>
      <c r="B1000" s="229"/>
    </row>
    <row r="1001" spans="1:2" ht="12.75" customHeight="1" x14ac:dyDescent="0.25"/>
    <row r="1002" spans="1:2" ht="12.75" customHeight="1" x14ac:dyDescent="0.2">
      <c r="A1002" s="225"/>
      <c r="B1002" s="229"/>
    </row>
    <row r="1003" spans="1:2" ht="12.75" customHeight="1" x14ac:dyDescent="0.25"/>
    <row r="1004" spans="1:2" ht="12.75" customHeight="1" x14ac:dyDescent="0.2">
      <c r="A1004" s="225"/>
      <c r="B1004" s="229"/>
    </row>
    <row r="1005" spans="1:2" ht="12.75" customHeight="1" x14ac:dyDescent="0.25"/>
    <row r="1006" spans="1:2" ht="12.75" customHeight="1" x14ac:dyDescent="0.25"/>
    <row r="1007" spans="1:2" ht="12.75" customHeight="1" x14ac:dyDescent="0.2">
      <c r="A1007" s="238"/>
      <c r="B1007" s="229"/>
    </row>
    <row r="1008" spans="1:2" ht="12.75" customHeight="1" x14ac:dyDescent="0.25"/>
    <row r="1009" spans="1:2" ht="12.75" customHeight="1" x14ac:dyDescent="0.2">
      <c r="A1009" s="238"/>
      <c r="B1009" s="229"/>
    </row>
    <row r="1010" spans="1:2" ht="12.75" customHeight="1" x14ac:dyDescent="0.25"/>
    <row r="1011" spans="1:2" ht="12.75" customHeight="1" x14ac:dyDescent="0.25">
      <c r="A1011" s="238"/>
      <c r="B1011" s="230"/>
    </row>
    <row r="1012" spans="1:2" ht="12.75" customHeight="1" x14ac:dyDescent="0.25">
      <c r="A1012" s="234"/>
      <c r="B1012" s="231"/>
    </row>
    <row r="1013" spans="1:2" ht="12.75" customHeight="1" x14ac:dyDescent="0.25"/>
    <row r="1014" spans="1:2" ht="12.75" customHeight="1" x14ac:dyDescent="0.2">
      <c r="A1014" s="225"/>
      <c r="B1014" s="229"/>
    </row>
    <row r="1015" spans="1:2" ht="12.75" customHeight="1" x14ac:dyDescent="0.25"/>
    <row r="1016" spans="1:2" ht="12.75" customHeight="1" x14ac:dyDescent="0.25">
      <c r="A1016" s="238"/>
      <c r="B1016" s="230"/>
    </row>
    <row r="1017" spans="1:2" ht="12.75" customHeight="1" x14ac:dyDescent="0.25">
      <c r="A1017" s="234"/>
      <c r="B1017" s="231"/>
    </row>
    <row r="1018" spans="1:2" ht="12.75" customHeight="1" x14ac:dyDescent="0.25"/>
    <row r="1019" spans="1:2" ht="12.75" customHeight="1" x14ac:dyDescent="0.2">
      <c r="A1019" s="225"/>
      <c r="B1019" s="229"/>
    </row>
    <row r="1020" spans="1:2" ht="12.75" customHeight="1" x14ac:dyDescent="0.25"/>
    <row r="1021" spans="1:2" ht="12.75" customHeight="1" x14ac:dyDescent="0.2">
      <c r="A1021" s="225"/>
      <c r="B1021" s="229"/>
    </row>
    <row r="1022" spans="1:2" ht="12.75" customHeight="1" x14ac:dyDescent="0.25"/>
    <row r="1023" spans="1:2" ht="12.75" customHeight="1" x14ac:dyDescent="0.2">
      <c r="A1023" s="225"/>
      <c r="B1023" s="229"/>
    </row>
    <row r="1024" spans="1:2" ht="12.75" customHeight="1" x14ac:dyDescent="0.25"/>
    <row r="1025" spans="1:2" ht="12.75" customHeight="1" x14ac:dyDescent="0.25"/>
    <row r="1026" spans="1:2" ht="12.75" customHeight="1" x14ac:dyDescent="0.2">
      <c r="A1026" s="238"/>
      <c r="B1026" s="229"/>
    </row>
    <row r="1027" spans="1:2" ht="12.75" customHeight="1" x14ac:dyDescent="0.25"/>
    <row r="1028" spans="1:2" ht="12.75" customHeight="1" x14ac:dyDescent="0.2">
      <c r="A1028" s="239"/>
      <c r="B1028" s="237"/>
    </row>
    <row r="1029" spans="1:2" ht="12.75" customHeight="1" x14ac:dyDescent="0.25"/>
    <row r="1030" spans="1:2" ht="12.75" customHeight="1" x14ac:dyDescent="0.25">
      <c r="A1030" s="239"/>
      <c r="B1030" s="232"/>
    </row>
    <row r="1031" spans="1:2" ht="12.75" customHeight="1" x14ac:dyDescent="0.25">
      <c r="A1031" s="235"/>
      <c r="B1031" s="231"/>
    </row>
    <row r="1032" spans="1:2" ht="12.75" customHeight="1" x14ac:dyDescent="0.25">
      <c r="A1032" s="234"/>
      <c r="B1032" s="231"/>
    </row>
    <row r="1033" spans="1:2" ht="12.75" customHeight="1" x14ac:dyDescent="0.2">
      <c r="A1033" s="225"/>
      <c r="B1033" s="229"/>
    </row>
    <row r="1034" spans="1:2" ht="12.75" customHeight="1" x14ac:dyDescent="0.25">
      <c r="A1034" s="234"/>
      <c r="B1034" s="231"/>
    </row>
    <row r="1035" spans="1:2" ht="12.75" customHeight="1" x14ac:dyDescent="0.25">
      <c r="A1035" s="239"/>
      <c r="B1035" s="232"/>
    </row>
    <row r="1036" spans="1:2" ht="12.75" customHeight="1" x14ac:dyDescent="0.25">
      <c r="A1036" s="235"/>
      <c r="B1036" s="240"/>
    </row>
    <row r="1037" spans="1:2" ht="12.75" customHeight="1" x14ac:dyDescent="0.25">
      <c r="A1037" s="235"/>
      <c r="B1037" s="240"/>
    </row>
    <row r="1038" spans="1:2" ht="12.75" customHeight="1" x14ac:dyDescent="0.2">
      <c r="A1038" s="225"/>
      <c r="B1038" s="229"/>
    </row>
    <row r="1039" spans="1:2" ht="12.75" customHeight="1" x14ac:dyDescent="0.25"/>
    <row r="1040" spans="1:2" ht="12.75" customHeight="1" x14ac:dyDescent="0.25">
      <c r="A1040" s="235"/>
    </row>
    <row r="1041" spans="1:2" ht="12.75" customHeight="1" x14ac:dyDescent="0.25">
      <c r="A1041" s="236"/>
    </row>
    <row r="1042" spans="1:2" ht="12.75" customHeight="1" x14ac:dyDescent="0.25">
      <c r="A1042" s="241"/>
      <c r="B1042" s="242"/>
    </row>
    <row r="1043" spans="1:2" ht="12.75" customHeight="1" x14ac:dyDescent="0.25">
      <c r="B1043" s="52"/>
    </row>
    <row r="1044" spans="1:2" ht="12.75" customHeight="1" x14ac:dyDescent="0.2">
      <c r="A1044" s="225"/>
      <c r="B1044" s="237"/>
    </row>
    <row r="1045" spans="1:2" ht="12.75" customHeight="1" x14ac:dyDescent="0.25">
      <c r="A1045" s="235"/>
    </row>
    <row r="1046" spans="1:2" ht="12.75" customHeight="1" x14ac:dyDescent="0.25">
      <c r="A1046" s="236"/>
    </row>
    <row r="1047" spans="1:2" ht="12.75" customHeight="1" x14ac:dyDescent="0.25">
      <c r="A1047" s="158"/>
      <c r="B1047" s="52"/>
    </row>
    <row r="1048" spans="1:2" ht="12.75" customHeight="1" x14ac:dyDescent="0.25">
      <c r="A1048" s="158"/>
      <c r="B1048" s="52"/>
    </row>
    <row r="1049" spans="1:2" ht="12.75" customHeight="1" x14ac:dyDescent="0.2">
      <c r="A1049" s="225"/>
      <c r="B1049" s="237"/>
    </row>
    <row r="1050" spans="1:2" ht="12.75" customHeight="1" x14ac:dyDescent="0.25">
      <c r="A1050" s="235"/>
    </row>
    <row r="1051" spans="1:2" ht="12.75" customHeight="1" x14ac:dyDescent="0.25">
      <c r="A1051" s="236"/>
    </row>
    <row r="1052" spans="1:2" ht="12.75" customHeight="1" x14ac:dyDescent="0.25">
      <c r="A1052" s="158"/>
      <c r="B1052" s="52"/>
    </row>
    <row r="1053" spans="1:2" ht="12.75" customHeight="1" x14ac:dyDescent="0.25">
      <c r="A1053" s="158"/>
      <c r="B1053" s="52"/>
    </row>
    <row r="1054" spans="1:2" ht="12.75" customHeight="1" x14ac:dyDescent="0.2">
      <c r="A1054" s="225"/>
      <c r="B1054" s="237"/>
    </row>
    <row r="1055" spans="1:2" ht="12.75" customHeight="1" x14ac:dyDescent="0.25">
      <c r="A1055" s="235"/>
    </row>
    <row r="1056" spans="1:2" ht="12.75" customHeight="1" x14ac:dyDescent="0.25">
      <c r="A1056" s="236"/>
    </row>
    <row r="1057" spans="1:2" ht="12.75" customHeight="1" x14ac:dyDescent="0.25">
      <c r="A1057" s="158"/>
      <c r="B1057" s="52"/>
    </row>
    <row r="1058" spans="1:2" ht="12.75" customHeight="1" x14ac:dyDescent="0.25">
      <c r="A1058" s="236"/>
    </row>
    <row r="1059" spans="1:2" ht="12.75" customHeight="1" x14ac:dyDescent="0.2">
      <c r="A1059" s="225"/>
      <c r="B1059" s="237"/>
    </row>
    <row r="1060" spans="1:2" ht="12.75" customHeight="1" x14ac:dyDescent="0.25">
      <c r="A1060" s="236"/>
    </row>
    <row r="1061" spans="1:2" ht="12.75" customHeight="1" x14ac:dyDescent="0.25">
      <c r="A1061" s="236"/>
    </row>
    <row r="1062" spans="1:2" ht="12.75" customHeight="1" x14ac:dyDescent="0.25">
      <c r="A1062" s="158"/>
      <c r="B1062" s="52"/>
    </row>
    <row r="1063" spans="1:2" ht="12.75" customHeight="1" x14ac:dyDescent="0.25">
      <c r="A1063" s="236"/>
    </row>
    <row r="1064" spans="1:2" ht="12.75" customHeight="1" x14ac:dyDescent="0.25">
      <c r="A1064" s="236"/>
    </row>
    <row r="1065" spans="1:2" ht="12.75" customHeight="1" x14ac:dyDescent="0.25">
      <c r="A1065" s="158"/>
      <c r="B1065" s="52"/>
    </row>
    <row r="1066" spans="1:2" ht="12.75" customHeight="1" x14ac:dyDescent="0.25">
      <c r="A1066" s="236"/>
    </row>
    <row r="1067" spans="1:2" ht="12.75" customHeight="1" x14ac:dyDescent="0.25">
      <c r="A1067" s="236"/>
    </row>
    <row r="1068" spans="1:2" ht="12.75" customHeight="1" x14ac:dyDescent="0.25">
      <c r="A1068" s="158"/>
      <c r="B1068" s="52"/>
    </row>
    <row r="1069" spans="1:2" ht="12.75" customHeight="1" x14ac:dyDescent="0.25">
      <c r="A1069" s="158"/>
      <c r="B1069" s="52"/>
    </row>
    <row r="1070" spans="1:2" ht="12.75" customHeight="1" x14ac:dyDescent="0.25">
      <c r="A1070" s="158"/>
      <c r="B1070" s="52"/>
    </row>
    <row r="1071" spans="1:2" ht="12.75" customHeight="1" x14ac:dyDescent="0.25">
      <c r="A1071" s="236"/>
    </row>
    <row r="1072" spans="1:2" ht="12.75" customHeight="1" x14ac:dyDescent="0.25">
      <c r="A1072" s="236"/>
    </row>
    <row r="1073" spans="1:2" ht="12.75" customHeight="1" x14ac:dyDescent="0.25">
      <c r="A1073" s="158"/>
      <c r="B1073" s="205"/>
    </row>
    <row r="1074" spans="1:2" ht="12.75" customHeight="1" x14ac:dyDescent="0.25">
      <c r="A1074" s="236"/>
    </row>
    <row r="1075" spans="1:2" ht="12.75" customHeight="1" x14ac:dyDescent="0.25">
      <c r="A1075" s="236"/>
    </row>
    <row r="1076" spans="1:2" ht="12.75" customHeight="1" x14ac:dyDescent="0.25">
      <c r="A1076" s="158"/>
      <c r="B1076" s="52"/>
    </row>
    <row r="1077" spans="1:2" ht="12.75" customHeight="1" x14ac:dyDescent="0.25">
      <c r="A1077" s="236"/>
    </row>
    <row r="1078" spans="1:2" ht="12.75" customHeight="1" x14ac:dyDescent="0.25">
      <c r="A1078" s="236"/>
    </row>
    <row r="1079" spans="1:2" ht="12.75" customHeight="1" x14ac:dyDescent="0.25">
      <c r="A1079" s="158"/>
      <c r="B1079" s="52"/>
    </row>
    <row r="1080" spans="1:2" ht="12.75" customHeight="1" x14ac:dyDescent="0.25">
      <c r="A1080" s="236"/>
    </row>
    <row r="1081" spans="1:2" ht="12.75" customHeight="1" x14ac:dyDescent="0.25">
      <c r="A1081" s="236"/>
    </row>
    <row r="1082" spans="1:2" ht="12.75" customHeight="1" x14ac:dyDescent="0.25">
      <c r="A1082" s="158"/>
      <c r="B1082" s="52"/>
    </row>
    <row r="1083" spans="1:2" ht="12.75" customHeight="1" x14ac:dyDescent="0.25">
      <c r="A1083" s="236"/>
    </row>
    <row r="1084" spans="1:2" ht="12.75" customHeight="1" x14ac:dyDescent="0.25">
      <c r="A1084" s="236"/>
    </row>
    <row r="1085" spans="1:2" ht="12.75" customHeight="1" x14ac:dyDescent="0.25">
      <c r="A1085" s="158"/>
      <c r="B1085" s="52"/>
    </row>
    <row r="1086" spans="1:2" ht="12.75" customHeight="1" x14ac:dyDescent="0.25">
      <c r="A1086" s="236"/>
    </row>
    <row r="1087" spans="1:2" ht="12.75" customHeight="1" x14ac:dyDescent="0.25">
      <c r="A1087" s="236"/>
    </row>
    <row r="1088" spans="1:2" ht="12.75" customHeight="1" x14ac:dyDescent="0.25">
      <c r="A1088" s="158"/>
      <c r="B1088" s="52"/>
    </row>
    <row r="1089" spans="1:2" ht="12.75" customHeight="1" x14ac:dyDescent="0.25">
      <c r="A1089" s="236"/>
    </row>
    <row r="1090" spans="1:2" ht="12.75" customHeight="1" x14ac:dyDescent="0.25">
      <c r="A1090" s="236"/>
    </row>
    <row r="1091" spans="1:2" ht="12.75" customHeight="1" x14ac:dyDescent="0.25">
      <c r="A1091" s="158"/>
      <c r="B1091" s="52"/>
    </row>
    <row r="1092" spans="1:2" ht="12.75" customHeight="1" x14ac:dyDescent="0.25">
      <c r="A1092" s="236"/>
    </row>
    <row r="1093" spans="1:2" ht="12.75" customHeight="1" x14ac:dyDescent="0.25">
      <c r="A1093" s="236"/>
    </row>
    <row r="1094" spans="1:2" ht="12.75" customHeight="1" x14ac:dyDescent="0.25">
      <c r="A1094" s="158"/>
      <c r="B1094" s="52"/>
    </row>
    <row r="1095" spans="1:2" ht="12.75" customHeight="1" x14ac:dyDescent="0.25">
      <c r="A1095" s="236"/>
    </row>
    <row r="1096" spans="1:2" ht="12.75" customHeight="1" x14ac:dyDescent="0.25">
      <c r="A1096" s="236"/>
    </row>
    <row r="1097" spans="1:2" ht="12.75" customHeight="1" x14ac:dyDescent="0.25">
      <c r="A1097" s="158"/>
      <c r="B1097" s="52"/>
    </row>
    <row r="1098" spans="1:2" ht="12.75" customHeight="1" x14ac:dyDescent="0.25">
      <c r="A1098" s="236"/>
    </row>
    <row r="1099" spans="1:2" ht="12.75" customHeight="1" x14ac:dyDescent="0.25">
      <c r="A1099" s="236"/>
    </row>
    <row r="1100" spans="1:2" ht="12.75" customHeight="1" x14ac:dyDescent="0.25">
      <c r="A1100" s="158"/>
      <c r="B1100" s="52"/>
    </row>
    <row r="1101" spans="1:2" ht="12.75" customHeight="1" x14ac:dyDescent="0.25">
      <c r="B1101" s="52"/>
    </row>
    <row r="1102" spans="1:2" ht="12.75" customHeight="1" x14ac:dyDescent="0.25">
      <c r="A1102" s="236"/>
    </row>
    <row r="1103" spans="1:2" ht="12.75" customHeight="1" x14ac:dyDescent="0.25">
      <c r="A1103" s="158"/>
      <c r="B1103" s="52"/>
    </row>
    <row r="1104" spans="1:2" ht="12.75" customHeight="1" x14ac:dyDescent="0.25">
      <c r="A1104" s="158"/>
      <c r="B1104" s="52"/>
    </row>
    <row r="1105" spans="1:2" ht="12.75" customHeight="1" x14ac:dyDescent="0.25">
      <c r="A1105" s="236"/>
    </row>
    <row r="1106" spans="1:2" ht="12.75" customHeight="1" x14ac:dyDescent="0.25">
      <c r="A1106" s="158"/>
      <c r="B1106" s="52"/>
    </row>
    <row r="1107" spans="1:2" ht="12.75" customHeight="1" x14ac:dyDescent="0.25">
      <c r="A1107" s="158"/>
      <c r="B1107" s="52"/>
    </row>
    <row r="1108" spans="1:2" ht="12.75" customHeight="1" x14ac:dyDescent="0.2">
      <c r="A1108" s="225"/>
      <c r="B1108" s="237"/>
    </row>
    <row r="1109" spans="1:2" ht="12.75" customHeight="1" x14ac:dyDescent="0.25">
      <c r="A1109" s="158"/>
      <c r="B1109" s="52"/>
    </row>
    <row r="1110" spans="1:2" ht="12.75" customHeight="1" x14ac:dyDescent="0.25">
      <c r="A1110" s="236"/>
    </row>
    <row r="1111" spans="1:2" ht="12.75" customHeight="1" x14ac:dyDescent="0.2">
      <c r="A1111" s="236"/>
      <c r="B1111" s="237"/>
    </row>
    <row r="1112" spans="1:2" ht="12.75" customHeight="1" x14ac:dyDescent="0.2">
      <c r="A1112" s="236"/>
      <c r="B1112" s="237"/>
    </row>
    <row r="1113" spans="1:2" ht="12.75" customHeight="1" x14ac:dyDescent="0.25">
      <c r="A1113" s="236"/>
    </row>
    <row r="1114" spans="1:2" ht="12.75" customHeight="1" x14ac:dyDescent="0.25">
      <c r="A1114" s="158"/>
      <c r="B1114" s="52"/>
    </row>
    <row r="1115" spans="1:2" ht="12.75" customHeight="1" x14ac:dyDescent="0.2">
      <c r="A1115" s="236"/>
      <c r="B1115" s="237"/>
    </row>
    <row r="1116" spans="1:2" ht="12.75" customHeight="1" x14ac:dyDescent="0.25">
      <c r="A1116" s="236"/>
    </row>
    <row r="1117" spans="1:2" ht="12.75" customHeight="1" x14ac:dyDescent="0.25">
      <c r="A1117" s="158"/>
      <c r="B1117" s="52"/>
    </row>
    <row r="1118" spans="1:2" ht="12.75" customHeight="1" x14ac:dyDescent="0.2">
      <c r="A1118" s="236"/>
      <c r="B1118" s="237"/>
    </row>
    <row r="1119" spans="1:2" ht="12.75" customHeight="1" x14ac:dyDescent="0.25">
      <c r="A1119" s="236"/>
    </row>
    <row r="1120" spans="1:2" ht="12.75" customHeight="1" x14ac:dyDescent="0.25">
      <c r="A1120" s="158"/>
      <c r="B1120" s="52"/>
    </row>
    <row r="1121" spans="1:2" ht="12.75" customHeight="1" x14ac:dyDescent="0.2">
      <c r="A1121" s="236"/>
      <c r="B1121" s="237"/>
    </row>
    <row r="1122" spans="1:2" ht="12.75" customHeight="1" x14ac:dyDescent="0.25">
      <c r="A1122" s="236"/>
    </row>
    <row r="1123" spans="1:2" ht="12.75" customHeight="1" x14ac:dyDescent="0.25">
      <c r="A1123" s="158"/>
      <c r="B1123" s="52"/>
    </row>
    <row r="1124" spans="1:2" ht="12.75" customHeight="1" x14ac:dyDescent="0.25">
      <c r="A1124" s="236"/>
    </row>
    <row r="1125" spans="1:2" ht="12.75" customHeight="1" x14ac:dyDescent="0.25">
      <c r="A1125" s="236"/>
    </row>
    <row r="1126" spans="1:2" ht="12.75" customHeight="1" x14ac:dyDescent="0.25">
      <c r="A1126" s="158"/>
      <c r="B1126" s="52"/>
    </row>
    <row r="1127" spans="1:2" ht="12.75" customHeight="1" x14ac:dyDescent="0.25">
      <c r="A1127" s="236"/>
    </row>
    <row r="1128" spans="1:2" ht="12.75" customHeight="1" x14ac:dyDescent="0.25">
      <c r="A1128" s="236"/>
    </row>
    <row r="1129" spans="1:2" ht="12.75" customHeight="1" x14ac:dyDescent="0.25">
      <c r="A1129" s="158"/>
      <c r="B1129" s="52"/>
    </row>
    <row r="1130" spans="1:2" ht="12.75" customHeight="1" x14ac:dyDescent="0.25">
      <c r="A1130" s="236"/>
    </row>
    <row r="1131" spans="1:2" ht="12.75" customHeight="1" x14ac:dyDescent="0.25">
      <c r="A1131" s="236"/>
      <c r="B1131" s="243"/>
    </row>
    <row r="1132" spans="1:2" ht="12.75" customHeight="1" x14ac:dyDescent="0.25">
      <c r="A1132" s="158"/>
      <c r="B1132" s="52"/>
    </row>
    <row r="1133" spans="1:2" ht="12.75" customHeight="1" x14ac:dyDescent="0.25">
      <c r="A1133" s="158"/>
      <c r="B1133" s="52"/>
    </row>
    <row r="1134" spans="1:2" ht="12.75" customHeight="1" x14ac:dyDescent="0.25">
      <c r="A1134" s="158"/>
      <c r="B1134" s="52"/>
    </row>
    <row r="1135" spans="1:2" ht="12.75" customHeight="1" x14ac:dyDescent="0.25">
      <c r="A1135" s="236"/>
    </row>
    <row r="1136" spans="1:2" ht="12.75" customHeight="1" x14ac:dyDescent="0.25">
      <c r="A1136" s="236"/>
    </row>
    <row r="1137" spans="1:2" ht="12.75" customHeight="1" x14ac:dyDescent="0.25">
      <c r="A1137" s="158"/>
      <c r="B1137" s="52"/>
    </row>
    <row r="1138" spans="1:2" ht="12.75" customHeight="1" x14ac:dyDescent="0.25">
      <c r="A1138" s="236"/>
    </row>
    <row r="1139" spans="1:2" ht="12.75" customHeight="1" x14ac:dyDescent="0.25">
      <c r="A1139" s="236"/>
    </row>
    <row r="1140" spans="1:2" ht="12.75" customHeight="1" x14ac:dyDescent="0.25">
      <c r="A1140" s="158"/>
      <c r="B1140" s="52"/>
    </row>
    <row r="1141" spans="1:2" ht="12.75" customHeight="1" x14ac:dyDescent="0.25">
      <c r="A1141" s="158"/>
      <c r="B1141" s="52"/>
    </row>
    <row r="1142" spans="1:2" ht="12.75" customHeight="1" x14ac:dyDescent="0.25">
      <c r="A1142" s="158"/>
      <c r="B1142" s="52"/>
    </row>
    <row r="1143" spans="1:2" ht="12.75" customHeight="1" x14ac:dyDescent="0.25">
      <c r="A1143" s="158"/>
      <c r="B1143" s="52"/>
    </row>
    <row r="1144" spans="1:2" ht="12.75" customHeight="1" x14ac:dyDescent="0.25">
      <c r="A1144" s="158"/>
      <c r="B1144" s="52"/>
    </row>
    <row r="1145" spans="1:2" ht="12.75" customHeight="1" x14ac:dyDescent="0.25">
      <c r="A1145" s="158"/>
      <c r="B1145" s="52"/>
    </row>
    <row r="1146" spans="1:2" ht="12.75" customHeight="1" x14ac:dyDescent="0.25">
      <c r="A1146" s="236"/>
    </row>
    <row r="1147" spans="1:2" ht="12.75" customHeight="1" x14ac:dyDescent="0.25">
      <c r="A1147" s="236"/>
      <c r="B1147" s="52"/>
    </row>
    <row r="1148" spans="1:2" ht="12.75" customHeight="1" x14ac:dyDescent="0.25">
      <c r="A1148" s="244"/>
      <c r="B1148" s="52"/>
    </row>
    <row r="1149" spans="1:2" ht="12.75" customHeight="1" x14ac:dyDescent="0.25">
      <c r="A1149" s="158"/>
      <c r="B1149" s="52"/>
    </row>
    <row r="1150" spans="1:2" ht="12.75" customHeight="1" x14ac:dyDescent="0.25">
      <c r="A1150" s="158"/>
      <c r="B1150" s="52"/>
    </row>
    <row r="1151" spans="1:2" ht="12.75" customHeight="1" x14ac:dyDescent="0.25">
      <c r="A1151" s="158"/>
      <c r="B1151" s="52"/>
    </row>
    <row r="1152" spans="1:2" ht="12.75" customHeight="1" x14ac:dyDescent="0.25">
      <c r="A1152" s="158"/>
      <c r="B1152" s="52"/>
    </row>
    <row r="1153" spans="1:2" ht="12.75" customHeight="1" x14ac:dyDescent="0.25">
      <c r="A1153" s="158"/>
      <c r="B1153" s="52"/>
    </row>
    <row r="1154" spans="1:2" ht="12.75" customHeight="1" x14ac:dyDescent="0.25">
      <c r="A1154" s="236"/>
    </row>
    <row r="1155" spans="1:2" ht="12.75" customHeight="1" x14ac:dyDescent="0.25">
      <c r="A1155" s="236"/>
    </row>
    <row r="1156" spans="1:2" ht="12.75" customHeight="1" x14ac:dyDescent="0.25">
      <c r="A1156" s="158"/>
      <c r="B1156" s="52"/>
    </row>
    <row r="1157" spans="1:2" ht="12.75" customHeight="1" x14ac:dyDescent="0.25">
      <c r="B1157" s="52"/>
    </row>
    <row r="1158" spans="1:2" ht="12.75" customHeight="1" x14ac:dyDescent="0.25">
      <c r="A1158" s="236"/>
      <c r="B1158" s="52"/>
    </row>
    <row r="1159" spans="1:2" ht="12.75" customHeight="1" x14ac:dyDescent="0.25">
      <c r="A1159" s="158"/>
      <c r="B1159" s="52"/>
    </row>
    <row r="1160" spans="1:2" ht="12.75" customHeight="1" x14ac:dyDescent="0.25">
      <c r="A1160" s="158"/>
      <c r="B1160" s="52"/>
    </row>
    <row r="1161" spans="1:2" ht="12.75" customHeight="1" x14ac:dyDescent="0.25">
      <c r="A1161" s="236"/>
      <c r="B1161" s="52"/>
    </row>
    <row r="1162" spans="1:2" ht="12.75" customHeight="1" x14ac:dyDescent="0.25">
      <c r="A1162" s="158"/>
      <c r="B1162" s="52"/>
    </row>
    <row r="1163" spans="1:2" ht="12.75" customHeight="1" x14ac:dyDescent="0.25">
      <c r="B1163" s="52"/>
    </row>
    <row r="1164" spans="1:2" ht="12.75" customHeight="1" x14ac:dyDescent="0.2">
      <c r="A1164" s="245"/>
      <c r="B1164" s="237"/>
    </row>
    <row r="1165" spans="1:2" ht="12.75" customHeight="1" x14ac:dyDescent="0.25">
      <c r="B1165" s="52"/>
    </row>
    <row r="1166" spans="1:2" ht="12.75" customHeight="1" x14ac:dyDescent="0.2">
      <c r="A1166" s="236"/>
      <c r="B1166" s="237"/>
    </row>
    <row r="1167" spans="1:2" ht="12.75" customHeight="1" x14ac:dyDescent="0.25">
      <c r="A1167" s="236"/>
    </row>
    <row r="1168" spans="1:2" ht="12.75" customHeight="1" x14ac:dyDescent="0.25">
      <c r="A1168" s="236"/>
    </row>
    <row r="1169" spans="1:2" ht="12.75" customHeight="1" x14ac:dyDescent="0.25">
      <c r="A1169" s="158"/>
      <c r="B1169" s="52"/>
    </row>
    <row r="1170" spans="1:2" ht="12.75" customHeight="1" x14ac:dyDescent="0.25">
      <c r="A1170" s="158"/>
      <c r="B1170" s="52"/>
    </row>
    <row r="1171" spans="1:2" ht="12.75" customHeight="1" x14ac:dyDescent="0.25">
      <c r="A1171" s="236"/>
    </row>
    <row r="1172" spans="1:2" ht="12.75" customHeight="1" x14ac:dyDescent="0.25">
      <c r="A1172" s="236"/>
    </row>
    <row r="1173" spans="1:2" ht="12.75" customHeight="1" x14ac:dyDescent="0.25">
      <c r="A1173" s="158"/>
      <c r="B1173" s="52"/>
    </row>
    <row r="1174" spans="1:2" ht="12.75" customHeight="1" x14ac:dyDescent="0.25">
      <c r="A1174" s="158"/>
      <c r="B1174" s="52"/>
    </row>
    <row r="1175" spans="1:2" ht="12.75" customHeight="1" x14ac:dyDescent="0.25">
      <c r="A1175" s="158"/>
      <c r="B1175" s="52"/>
    </row>
    <row r="1176" spans="1:2" ht="12.75" customHeight="1" x14ac:dyDescent="0.25">
      <c r="A1176" s="158"/>
      <c r="B1176" s="52"/>
    </row>
    <row r="1177" spans="1:2" ht="12.75" customHeight="1" x14ac:dyDescent="0.25">
      <c r="A1177" s="158"/>
      <c r="B1177" s="52"/>
    </row>
    <row r="1178" spans="1:2" ht="12.75" customHeight="1" x14ac:dyDescent="0.25">
      <c r="A1178" s="236"/>
    </row>
    <row r="1179" spans="1:2" ht="12.75" customHeight="1" x14ac:dyDescent="0.25">
      <c r="A1179" s="236"/>
    </row>
    <row r="1180" spans="1:2" ht="12.75" customHeight="1" x14ac:dyDescent="0.25">
      <c r="A1180" s="158"/>
      <c r="B1180" s="52"/>
    </row>
    <row r="1181" spans="1:2" ht="12.75" customHeight="1" x14ac:dyDescent="0.25">
      <c r="A1181" s="158"/>
      <c r="B1181" s="52"/>
    </row>
    <row r="1182" spans="1:2" ht="12.75" customHeight="1" x14ac:dyDescent="0.25">
      <c r="A1182" s="158"/>
      <c r="B1182" s="52"/>
    </row>
    <row r="1183" spans="1:2" ht="12.75" customHeight="1" x14ac:dyDescent="0.25">
      <c r="A1183" s="158"/>
      <c r="B1183" s="52"/>
    </row>
    <row r="1184" spans="1:2" ht="12.75" customHeight="1" x14ac:dyDescent="0.25">
      <c r="A1184" s="158"/>
      <c r="B1184" s="52"/>
    </row>
    <row r="1185" spans="1:2" ht="12.75" customHeight="1" x14ac:dyDescent="0.2">
      <c r="A1185" s="225"/>
      <c r="B1185" s="237"/>
    </row>
    <row r="1186" spans="1:2" ht="12.75" customHeight="1" x14ac:dyDescent="0.25">
      <c r="A1186" s="158"/>
      <c r="B1186" s="52"/>
    </row>
    <row r="1187" spans="1:2" ht="12.75" customHeight="1" x14ac:dyDescent="0.2">
      <c r="A1187" s="236"/>
      <c r="B1187" s="237"/>
    </row>
    <row r="1188" spans="1:2" ht="12.75" customHeight="1" x14ac:dyDescent="0.25">
      <c r="A1188" s="236"/>
    </row>
    <row r="1189" spans="1:2" ht="12.75" customHeight="1" x14ac:dyDescent="0.25">
      <c r="A1189" s="236"/>
    </row>
    <row r="1190" spans="1:2" ht="12.75" customHeight="1" x14ac:dyDescent="0.25">
      <c r="A1190" s="158"/>
      <c r="B1190" s="52"/>
    </row>
    <row r="1191" spans="1:2" ht="12.75" customHeight="1" x14ac:dyDescent="0.25">
      <c r="A1191" s="158"/>
      <c r="B1191" s="52"/>
    </row>
    <row r="1192" spans="1:2" ht="12.75" customHeight="1" x14ac:dyDescent="0.25">
      <c r="A1192" s="236"/>
    </row>
    <row r="1193" spans="1:2" ht="12.75" customHeight="1" x14ac:dyDescent="0.25">
      <c r="A1193" s="158"/>
      <c r="B1193" s="52"/>
    </row>
    <row r="1194" spans="1:2" ht="12.75" customHeight="1" x14ac:dyDescent="0.25">
      <c r="A1194" s="236"/>
    </row>
    <row r="1195" spans="1:2" ht="12.75" customHeight="1" x14ac:dyDescent="0.25">
      <c r="A1195" s="236"/>
    </row>
    <row r="1196" spans="1:2" ht="12.75" customHeight="1" x14ac:dyDescent="0.25">
      <c r="A1196" s="158"/>
      <c r="B1196" s="52"/>
    </row>
    <row r="1197" spans="1:2" ht="12.75" customHeight="1" x14ac:dyDescent="0.25">
      <c r="A1197" s="158"/>
      <c r="B1197" s="52"/>
    </row>
    <row r="1198" spans="1:2" ht="12.75" customHeight="1" x14ac:dyDescent="0.25">
      <c r="A1198" s="236"/>
    </row>
    <row r="1199" spans="1:2" ht="12.75" customHeight="1" x14ac:dyDescent="0.25">
      <c r="A1199" s="236"/>
    </row>
    <row r="1200" spans="1:2" ht="12.75" customHeight="1" x14ac:dyDescent="0.25">
      <c r="A1200" s="158"/>
      <c r="B1200" s="52"/>
    </row>
    <row r="1201" spans="1:2" ht="12.75" customHeight="1" x14ac:dyDescent="0.25">
      <c r="A1201" s="235"/>
    </row>
    <row r="1202" spans="1:2" ht="12.75" customHeight="1" x14ac:dyDescent="0.25"/>
    <row r="1203" spans="1:2" ht="12.75" customHeight="1" x14ac:dyDescent="0.2">
      <c r="A1203" s="225"/>
      <c r="B1203" s="237"/>
    </row>
    <row r="1204" spans="1:2" ht="12.75" customHeight="1" x14ac:dyDescent="0.25"/>
    <row r="1205" spans="1:2" ht="12.75" customHeight="1" x14ac:dyDescent="0.2">
      <c r="A1205" s="225"/>
      <c r="B1205" s="229"/>
    </row>
    <row r="1206" spans="1:2" ht="12.75" customHeight="1" x14ac:dyDescent="0.25"/>
    <row r="1207" spans="1:2" ht="12.75" customHeight="1" x14ac:dyDescent="0.25"/>
    <row r="1208" spans="1:2" ht="12.75" customHeight="1" x14ac:dyDescent="0.2">
      <c r="A1208" s="238"/>
      <c r="B1208" s="229"/>
    </row>
    <row r="1209" spans="1:2" ht="12.75" customHeight="1" x14ac:dyDescent="0.25"/>
    <row r="1210" spans="1:2" ht="12.75" customHeight="1" x14ac:dyDescent="0.2">
      <c r="A1210" s="238"/>
      <c r="B1210" s="229"/>
    </row>
    <row r="1211" spans="1:2" ht="12.75" customHeight="1" x14ac:dyDescent="0.25"/>
    <row r="1212" spans="1:2" ht="12.75" customHeight="1" x14ac:dyDescent="0.25">
      <c r="A1212" s="233"/>
      <c r="B1212" s="230"/>
    </row>
    <row r="1213" spans="1:2" ht="12.75" customHeight="1" x14ac:dyDescent="0.25">
      <c r="A1213" s="234"/>
      <c r="B1213" s="231"/>
    </row>
    <row r="1214" spans="1:2" ht="12.75" customHeight="1" x14ac:dyDescent="0.25"/>
    <row r="1215" spans="1:2" ht="12.75" customHeight="1" x14ac:dyDescent="0.2">
      <c r="A1215" s="225"/>
      <c r="B1215" s="229"/>
    </row>
    <row r="1216" spans="1:2" ht="12.75" customHeight="1" x14ac:dyDescent="0.25"/>
    <row r="1217" spans="1:2" ht="12.75" customHeight="1" x14ac:dyDescent="0.2">
      <c r="A1217" s="225"/>
      <c r="B1217" s="229"/>
    </row>
    <row r="1218" spans="1:2" ht="12.75" customHeight="1" x14ac:dyDescent="0.25"/>
    <row r="1219" spans="1:2" ht="12.75" customHeight="1" x14ac:dyDescent="0.25">
      <c r="A1219" s="233"/>
      <c r="B1219" s="230"/>
    </row>
    <row r="1220" spans="1:2" ht="12.75" customHeight="1" x14ac:dyDescent="0.25">
      <c r="A1220" s="234"/>
      <c r="B1220" s="231"/>
    </row>
    <row r="1221" spans="1:2" ht="12.75" customHeight="1" x14ac:dyDescent="0.25"/>
    <row r="1222" spans="1:2" ht="12.75" customHeight="1" x14ac:dyDescent="0.2">
      <c r="A1222" s="225"/>
      <c r="B1222" s="229"/>
    </row>
    <row r="1223" spans="1:2" ht="12.75" customHeight="1" x14ac:dyDescent="0.25"/>
    <row r="1224" spans="1:2" ht="12.75" customHeight="1" x14ac:dyDescent="0.2">
      <c r="A1224" s="225"/>
      <c r="B1224" s="229"/>
    </row>
    <row r="1225" spans="1:2" ht="12.75" customHeight="1" x14ac:dyDescent="0.25"/>
    <row r="1226" spans="1:2" ht="12.75" customHeight="1" x14ac:dyDescent="0.25">
      <c r="A1226" s="233"/>
      <c r="B1226" s="230"/>
    </row>
    <row r="1227" spans="1:2" ht="12.75" customHeight="1" x14ac:dyDescent="0.25">
      <c r="A1227" s="234"/>
      <c r="B1227" s="231"/>
    </row>
    <row r="1228" spans="1:2" ht="12.75" customHeight="1" x14ac:dyDescent="0.25"/>
    <row r="1229" spans="1:2" ht="12.75" customHeight="1" x14ac:dyDescent="0.2">
      <c r="A1229" s="225"/>
      <c r="B1229" s="229"/>
    </row>
    <row r="1230" spans="1:2" ht="12.75" customHeight="1" x14ac:dyDescent="0.25"/>
    <row r="1231" spans="1:2" ht="12.75" customHeight="1" x14ac:dyDescent="0.2">
      <c r="A1231" s="225"/>
      <c r="B1231" s="229"/>
    </row>
    <row r="1232" spans="1:2" ht="12.75" customHeight="1" x14ac:dyDescent="0.25"/>
    <row r="1233" spans="1:2" ht="12.75" customHeight="1" x14ac:dyDescent="0.25">
      <c r="A1233" s="233"/>
      <c r="B1233" s="230"/>
    </row>
    <row r="1234" spans="1:2" ht="12.75" customHeight="1" x14ac:dyDescent="0.25">
      <c r="A1234" s="234"/>
      <c r="B1234" s="231"/>
    </row>
    <row r="1235" spans="1:2" ht="12.75" customHeight="1" x14ac:dyDescent="0.25">
      <c r="A1235" s="234"/>
      <c r="B1235" s="231"/>
    </row>
    <row r="1236" spans="1:2" ht="12.75" customHeight="1" x14ac:dyDescent="0.25">
      <c r="A1236" s="234"/>
      <c r="B1236" s="231"/>
    </row>
    <row r="1237" spans="1:2" ht="12.75" customHeight="1" x14ac:dyDescent="0.25">
      <c r="A1237" s="234"/>
      <c r="B1237" s="231"/>
    </row>
    <row r="1238" spans="1:2" ht="12.75" customHeight="1" x14ac:dyDescent="0.25">
      <c r="A1238" s="234"/>
      <c r="B1238" s="231"/>
    </row>
    <row r="1239" spans="1:2" ht="12.75" customHeight="1" x14ac:dyDescent="0.25"/>
    <row r="1240" spans="1:2" ht="12.75" customHeight="1" x14ac:dyDescent="0.2">
      <c r="A1240" s="225"/>
      <c r="B1240" s="229"/>
    </row>
    <row r="1241" spans="1:2" ht="12.75" customHeight="1" x14ac:dyDescent="0.25"/>
    <row r="1242" spans="1:2" ht="12.75" customHeight="1" x14ac:dyDescent="0.2">
      <c r="A1242" s="225"/>
      <c r="B1242" s="229"/>
    </row>
    <row r="1243" spans="1:2" ht="12.75" customHeight="1" x14ac:dyDescent="0.25"/>
    <row r="1244" spans="1:2" ht="12.75" customHeight="1" x14ac:dyDescent="0.25">
      <c r="A1244" s="233"/>
      <c r="B1244" s="230"/>
    </row>
    <row r="1245" spans="1:2" ht="12.75" customHeight="1" x14ac:dyDescent="0.25">
      <c r="A1245" s="234"/>
      <c r="B1245" s="231"/>
    </row>
    <row r="1246" spans="1:2" ht="12.75" customHeight="1" x14ac:dyDescent="0.25">
      <c r="A1246" s="234"/>
      <c r="B1246" s="231"/>
    </row>
    <row r="1247" spans="1:2" ht="12.75" customHeight="1" x14ac:dyDescent="0.25"/>
    <row r="1248" spans="1:2" ht="12.75" customHeight="1" x14ac:dyDescent="0.2">
      <c r="A1248" s="225"/>
      <c r="B1248" s="229"/>
    </row>
    <row r="1249" spans="1:2" ht="12.75" customHeight="1" x14ac:dyDescent="0.25"/>
    <row r="1250" spans="1:2" ht="12.75" customHeight="1" x14ac:dyDescent="0.2">
      <c r="A1250" s="225"/>
      <c r="B1250" s="229"/>
    </row>
    <row r="1251" spans="1:2" ht="12.75" customHeight="1" x14ac:dyDescent="0.25"/>
    <row r="1252" spans="1:2" ht="12.75" customHeight="1" x14ac:dyDescent="0.25">
      <c r="A1252" s="233"/>
      <c r="B1252" s="230"/>
    </row>
    <row r="1253" spans="1:2" ht="12.75" customHeight="1" x14ac:dyDescent="0.25">
      <c r="A1253" s="234"/>
      <c r="B1253" s="231"/>
    </row>
    <row r="1254" spans="1:2" ht="12.75" customHeight="1" x14ac:dyDescent="0.25">
      <c r="A1254" s="234"/>
      <c r="B1254" s="231"/>
    </row>
    <row r="1255" spans="1:2" ht="12.75" customHeight="1" x14ac:dyDescent="0.25"/>
    <row r="1256" spans="1:2" ht="12.75" customHeight="1" x14ac:dyDescent="0.2">
      <c r="A1256" s="225"/>
      <c r="B1256" s="229"/>
    </row>
    <row r="1257" spans="1:2" ht="12.75" customHeight="1" x14ac:dyDescent="0.25"/>
    <row r="1258" spans="1:2" ht="12.75" customHeight="1" x14ac:dyDescent="0.2">
      <c r="A1258" s="225"/>
      <c r="B1258" s="229"/>
    </row>
    <row r="1259" spans="1:2" ht="12.75" customHeight="1" x14ac:dyDescent="0.25"/>
    <row r="1260" spans="1:2" ht="12.75" customHeight="1" x14ac:dyDescent="0.25">
      <c r="A1260" s="233"/>
      <c r="B1260" s="230"/>
    </row>
    <row r="1261" spans="1:2" ht="12.75" customHeight="1" x14ac:dyDescent="0.25">
      <c r="A1261" s="234"/>
      <c r="B1261" s="231"/>
    </row>
    <row r="1262" spans="1:2" ht="12.75" customHeight="1" x14ac:dyDescent="0.25">
      <c r="A1262" s="234"/>
      <c r="B1262" s="231"/>
    </row>
    <row r="1263" spans="1:2" ht="12.75" customHeight="1" x14ac:dyDescent="0.25">
      <c r="A1263" s="234"/>
      <c r="B1263" s="231"/>
    </row>
    <row r="1264" spans="1:2" ht="12.75" customHeight="1" x14ac:dyDescent="0.25">
      <c r="A1264" s="234"/>
      <c r="B1264" s="231"/>
    </row>
    <row r="1265" spans="1:2" ht="12.75" customHeight="1" x14ac:dyDescent="0.25">
      <c r="A1265" s="234"/>
      <c r="B1265" s="231"/>
    </row>
    <row r="1266" spans="1:2" ht="12.75" customHeight="1" x14ac:dyDescent="0.25">
      <c r="A1266" s="234"/>
      <c r="B1266" s="231"/>
    </row>
    <row r="1267" spans="1:2" ht="12.75" customHeight="1" x14ac:dyDescent="0.25">
      <c r="A1267" s="234"/>
      <c r="B1267" s="231"/>
    </row>
    <row r="1268" spans="1:2" ht="12.75" customHeight="1" x14ac:dyDescent="0.25">
      <c r="A1268" s="234"/>
      <c r="B1268" s="231"/>
    </row>
    <row r="1269" spans="1:2" ht="12.75" customHeight="1" x14ac:dyDescent="0.25">
      <c r="A1269" s="234"/>
      <c r="B1269" s="231"/>
    </row>
    <row r="1270" spans="1:2" ht="12.75" customHeight="1" x14ac:dyDescent="0.25">
      <c r="A1270" s="234"/>
      <c r="B1270" s="231"/>
    </row>
    <row r="1271" spans="1:2" ht="12.75" customHeight="1" x14ac:dyDescent="0.25"/>
    <row r="1272" spans="1:2" ht="12.75" customHeight="1" x14ac:dyDescent="0.2">
      <c r="A1272" s="225"/>
      <c r="B1272" s="229"/>
    </row>
    <row r="1273" spans="1:2" ht="12.75" customHeight="1" x14ac:dyDescent="0.25"/>
    <row r="1274" spans="1:2" ht="12.75" customHeight="1" x14ac:dyDescent="0.2">
      <c r="A1274" s="225"/>
      <c r="B1274" s="229"/>
    </row>
    <row r="1275" spans="1:2" ht="12.75" customHeight="1" x14ac:dyDescent="0.25"/>
    <row r="1276" spans="1:2" ht="12.75" customHeight="1" x14ac:dyDescent="0.25">
      <c r="A1276" s="233"/>
      <c r="B1276" s="230"/>
    </row>
    <row r="1277" spans="1:2" ht="12.75" customHeight="1" x14ac:dyDescent="0.25">
      <c r="A1277" s="234"/>
      <c r="B1277" s="231"/>
    </row>
    <row r="1278" spans="1:2" ht="12.75" customHeight="1" x14ac:dyDescent="0.25">
      <c r="A1278" s="234"/>
      <c r="B1278" s="231"/>
    </row>
    <row r="1279" spans="1:2" ht="12.75" customHeight="1" x14ac:dyDescent="0.25">
      <c r="A1279" s="234"/>
      <c r="B1279" s="231"/>
    </row>
    <row r="1280" spans="1:2" ht="12.75" customHeight="1" x14ac:dyDescent="0.25">
      <c r="A1280" s="234"/>
      <c r="B1280" s="231"/>
    </row>
    <row r="1281" spans="1:2" ht="12.75" customHeight="1" x14ac:dyDescent="0.25">
      <c r="A1281" s="234"/>
      <c r="B1281" s="231"/>
    </row>
    <row r="1282" spans="1:2" ht="12.75" customHeight="1" x14ac:dyDescent="0.25">
      <c r="A1282" s="234"/>
      <c r="B1282" s="231"/>
    </row>
    <row r="1283" spans="1:2" ht="12.75" customHeight="1" x14ac:dyDescent="0.25"/>
    <row r="1284" spans="1:2" ht="12.75" customHeight="1" x14ac:dyDescent="0.2">
      <c r="A1284" s="225"/>
      <c r="B1284" s="229"/>
    </row>
    <row r="1285" spans="1:2" ht="12.75" customHeight="1" x14ac:dyDescent="0.25"/>
    <row r="1286" spans="1:2" ht="12.75" customHeight="1" x14ac:dyDescent="0.2">
      <c r="A1286" s="225"/>
      <c r="B1286" s="229"/>
    </row>
    <row r="1287" spans="1:2" ht="12.75" customHeight="1" x14ac:dyDescent="0.25"/>
    <row r="1288" spans="1:2" ht="12.75" customHeight="1" x14ac:dyDescent="0.25">
      <c r="A1288" s="233"/>
      <c r="B1288" s="230"/>
    </row>
    <row r="1289" spans="1:2" ht="12.75" customHeight="1" x14ac:dyDescent="0.25">
      <c r="A1289" s="234"/>
      <c r="B1289" s="231"/>
    </row>
    <row r="1290" spans="1:2" ht="12.75" customHeight="1" x14ac:dyDescent="0.25">
      <c r="A1290" s="234"/>
      <c r="B1290" s="231"/>
    </row>
    <row r="1291" spans="1:2" ht="12.75" customHeight="1" x14ac:dyDescent="0.25">
      <c r="A1291" s="234"/>
      <c r="B1291" s="231"/>
    </row>
    <row r="1292" spans="1:2" ht="12.75" customHeight="1" x14ac:dyDescent="0.25"/>
    <row r="1293" spans="1:2" ht="12.75" customHeight="1" x14ac:dyDescent="0.25"/>
    <row r="1294" spans="1:2" ht="12.75" customHeight="1" x14ac:dyDescent="0.2">
      <c r="A1294" s="225"/>
      <c r="B1294" s="229"/>
    </row>
    <row r="1295" spans="1:2" ht="12.75" customHeight="1" x14ac:dyDescent="0.25"/>
    <row r="1296" spans="1:2" ht="12.75" customHeight="1" x14ac:dyDescent="0.2">
      <c r="A1296" s="225"/>
      <c r="B1296" s="229"/>
    </row>
    <row r="1297" spans="1:2" ht="12.75" customHeight="1" x14ac:dyDescent="0.25"/>
    <row r="1298" spans="1:2" ht="12.75" customHeight="1" x14ac:dyDescent="0.25">
      <c r="A1298" s="233"/>
      <c r="B1298" s="230"/>
    </row>
    <row r="1299" spans="1:2" ht="12.75" customHeight="1" x14ac:dyDescent="0.25">
      <c r="A1299" s="234"/>
      <c r="B1299" s="231"/>
    </row>
    <row r="1300" spans="1:2" ht="12.75" customHeight="1" x14ac:dyDescent="0.25"/>
    <row r="1301" spans="1:2" ht="12.75" customHeight="1" x14ac:dyDescent="0.2">
      <c r="A1301" s="225"/>
      <c r="B1301" s="229"/>
    </row>
    <row r="1302" spans="1:2" ht="12.75" customHeight="1" x14ac:dyDescent="0.25"/>
    <row r="1303" spans="1:2" ht="12.75" customHeight="1" x14ac:dyDescent="0.2">
      <c r="A1303" s="225"/>
      <c r="B1303" s="229"/>
    </row>
    <row r="1304" spans="1:2" ht="12.75" customHeight="1" x14ac:dyDescent="0.25"/>
    <row r="1305" spans="1:2" ht="12.75" customHeight="1" x14ac:dyDescent="0.25">
      <c r="A1305" s="233"/>
      <c r="B1305" s="230"/>
    </row>
    <row r="1306" spans="1:2" ht="12.75" customHeight="1" x14ac:dyDescent="0.25">
      <c r="A1306" s="234"/>
      <c r="B1306" s="231"/>
    </row>
    <row r="1307" spans="1:2" ht="12.75" customHeight="1" x14ac:dyDescent="0.25">
      <c r="A1307" s="234"/>
      <c r="B1307" s="231"/>
    </row>
    <row r="1308" spans="1:2" ht="12.75" customHeight="1" x14ac:dyDescent="0.25"/>
    <row r="1309" spans="1:2" ht="12.75" customHeight="1" x14ac:dyDescent="0.2">
      <c r="A1309" s="225"/>
      <c r="B1309" s="229"/>
    </row>
    <row r="1310" spans="1:2" ht="12.75" customHeight="1" x14ac:dyDescent="0.25"/>
    <row r="1311" spans="1:2" ht="12.75" customHeight="1" x14ac:dyDescent="0.2">
      <c r="A1311" s="225"/>
      <c r="B1311" s="229"/>
    </row>
    <row r="1312" spans="1:2" ht="12.75" customHeight="1" x14ac:dyDescent="0.25"/>
    <row r="1313" spans="1:2" ht="12.75" customHeight="1" x14ac:dyDescent="0.25">
      <c r="A1313" s="233"/>
      <c r="B1313" s="230"/>
    </row>
    <row r="1314" spans="1:2" ht="12.75" customHeight="1" x14ac:dyDescent="0.25">
      <c r="A1314" s="234"/>
      <c r="B1314" s="231"/>
    </row>
    <row r="1315" spans="1:2" ht="12.75" customHeight="1" x14ac:dyDescent="0.25">
      <c r="A1315" s="234"/>
      <c r="B1315" s="231"/>
    </row>
    <row r="1316" spans="1:2" ht="12.75" customHeight="1" x14ac:dyDescent="0.25">
      <c r="A1316" s="234"/>
      <c r="B1316" s="231"/>
    </row>
    <row r="1317" spans="1:2" ht="12.75" customHeight="1" x14ac:dyDescent="0.25">
      <c r="A1317" s="234"/>
      <c r="B1317" s="231"/>
    </row>
    <row r="1318" spans="1:2" ht="12.75" customHeight="1" x14ac:dyDescent="0.25">
      <c r="A1318" s="234"/>
      <c r="B1318" s="231"/>
    </row>
    <row r="1319" spans="1:2" ht="12.75" customHeight="1" x14ac:dyDescent="0.25">
      <c r="A1319" s="234"/>
      <c r="B1319" s="231"/>
    </row>
    <row r="1320" spans="1:2" ht="12.75" customHeight="1" x14ac:dyDescent="0.25">
      <c r="A1320" s="234"/>
      <c r="B1320" s="231"/>
    </row>
    <row r="1321" spans="1:2" ht="12.75" customHeight="1" x14ac:dyDescent="0.25">
      <c r="A1321" s="234"/>
      <c r="B1321" s="231"/>
    </row>
    <row r="1322" spans="1:2" ht="12.75" customHeight="1" x14ac:dyDescent="0.25">
      <c r="A1322" s="234"/>
      <c r="B1322" s="231"/>
    </row>
    <row r="1323" spans="1:2" ht="12.75" customHeight="1" x14ac:dyDescent="0.25">
      <c r="A1323" s="234"/>
      <c r="B1323" s="231"/>
    </row>
    <row r="1324" spans="1:2" ht="12.75" customHeight="1" x14ac:dyDescent="0.25">
      <c r="A1324" s="234"/>
      <c r="B1324" s="231"/>
    </row>
    <row r="1325" spans="1:2" ht="12.75" customHeight="1" x14ac:dyDescent="0.25"/>
    <row r="1326" spans="1:2" ht="12.75" customHeight="1" x14ac:dyDescent="0.25"/>
    <row r="1327" spans="1:2" ht="12.75" customHeight="1" x14ac:dyDescent="0.2">
      <c r="A1327" s="225"/>
      <c r="B1327" s="229"/>
    </row>
    <row r="1328" spans="1:2" ht="12.75" customHeight="1" x14ac:dyDescent="0.25"/>
    <row r="1329" spans="1:2" ht="12.75" customHeight="1" x14ac:dyDescent="0.2">
      <c r="A1329" s="225"/>
      <c r="B1329" s="229"/>
    </row>
  </sheetData>
  <mergeCells count="1">
    <mergeCell ref="A1:G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85" firstPageNumber="5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8</vt:i4>
      </vt:variant>
    </vt:vector>
  </HeadingPairs>
  <TitlesOfParts>
    <vt:vector size="13" baseType="lpstr">
      <vt:lpstr>bilanca</vt:lpstr>
      <vt:lpstr>prihodi</vt:lpstr>
      <vt:lpstr>rashodi-opći dio</vt:lpstr>
      <vt:lpstr>račun financiranja</vt:lpstr>
      <vt:lpstr>posebni dio</vt:lpstr>
      <vt:lpstr>'posebni dio'!Ispis_naslova</vt:lpstr>
      <vt:lpstr>'račun financiranja'!Ispis_naslova</vt:lpstr>
      <vt:lpstr>'rashodi-opći dio'!Ispis_naslova</vt:lpstr>
      <vt:lpstr>bilanca!Podrucje_ispisa</vt:lpstr>
      <vt:lpstr>'posebni dio'!Podrucje_ispisa</vt:lpstr>
      <vt:lpstr>prihodi!Podrucje_ispisa</vt:lpstr>
      <vt:lpstr>'račun financiranja'!Podrucje_ispisa</vt:lpstr>
      <vt:lpstr>'rashodi-opći dio'!Podrucje_ispisa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Snježana Kotaran Brekalo</dc:creator>
  <cp:lastModifiedBy>mfkor</cp:lastModifiedBy>
  <cp:lastPrinted>2016-03-08T11:51:47Z</cp:lastPrinted>
  <dcterms:created xsi:type="dcterms:W3CDTF">2001-11-29T15:00:47Z</dcterms:created>
  <dcterms:modified xsi:type="dcterms:W3CDTF">2016-03-22T14:01:18Z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3. FZOEU-Prijedlog financijskog plana za 2016.-2018..xlsx</vt:lpwstr>
  </property>
</Properties>
</file>