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10770" activeTab="4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Print_Titles" localSheetId="4">'posebni dio '!$2:$2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bilanca!$A$1:$J$23</definedName>
    <definedName name="_xlnm.Print_Area" localSheetId="4">'posebni dio '!$A$1:$G$217</definedName>
    <definedName name="_xlnm.Print_Area" localSheetId="1">prihodi!$A$1:$J$59</definedName>
    <definedName name="_xlnm.Print_Area" localSheetId="3">'račun financiranja'!$A$1:$J$21</definedName>
    <definedName name="_xlnm.Print_Area" localSheetId="2">'rashodi-opći dio'!$A$1:$I$88</definedName>
  </definedNames>
  <calcPr calcId="145621"/>
</workbook>
</file>

<file path=xl/calcChain.xml><?xml version="1.0" encoding="utf-8"?>
<calcChain xmlns="http://schemas.openxmlformats.org/spreadsheetml/2006/main">
  <c r="G222" i="10" l="1"/>
  <c r="F222" i="10"/>
  <c r="E222" i="10"/>
  <c r="D222" i="10"/>
  <c r="C222" i="10"/>
  <c r="C221" i="10" s="1"/>
  <c r="C220" i="10" s="1"/>
  <c r="C219" i="10" s="1"/>
  <c r="F221" i="10"/>
  <c r="F220" i="10" s="1"/>
  <c r="G217" i="10"/>
  <c r="F217" i="10"/>
  <c r="E217" i="10"/>
  <c r="D217" i="10"/>
  <c r="C217" i="10"/>
  <c r="C216" i="10" s="1"/>
  <c r="C215" i="10" s="1"/>
  <c r="C214" i="10" s="1"/>
  <c r="F216" i="10"/>
  <c r="F215" i="10" s="1"/>
  <c r="G210" i="10"/>
  <c r="G209" i="10" s="1"/>
  <c r="G208" i="10" s="1"/>
  <c r="F210" i="10"/>
  <c r="F209" i="10" s="1"/>
  <c r="F208" i="10" s="1"/>
  <c r="E210" i="10"/>
  <c r="E207" i="10" s="1"/>
  <c r="D210" i="10"/>
  <c r="C210" i="10"/>
  <c r="C207" i="10" s="1"/>
  <c r="G205" i="10"/>
  <c r="G204" i="10" s="1"/>
  <c r="F205" i="10"/>
  <c r="E205" i="10"/>
  <c r="E204" i="10" s="1"/>
  <c r="E203" i="10" s="1"/>
  <c r="E202" i="10" s="1"/>
  <c r="D205" i="10"/>
  <c r="D204" i="10" s="1"/>
  <c r="C205" i="10"/>
  <c r="F204" i="10"/>
  <c r="G200" i="10"/>
  <c r="F200" i="10"/>
  <c r="F197" i="10" s="1"/>
  <c r="E200" i="10"/>
  <c r="D200" i="10"/>
  <c r="D199" i="10" s="1"/>
  <c r="C200" i="10"/>
  <c r="F199" i="10"/>
  <c r="G195" i="10"/>
  <c r="F195" i="10"/>
  <c r="F192" i="10" s="1"/>
  <c r="E195" i="10"/>
  <c r="E192" i="10" s="1"/>
  <c r="D195" i="10"/>
  <c r="D194" i="10" s="1"/>
  <c r="C195" i="10"/>
  <c r="F194" i="10"/>
  <c r="E194" i="10"/>
  <c r="E193" i="10" s="1"/>
  <c r="E188" i="10"/>
  <c r="E187" i="10"/>
  <c r="E186" i="10" s="1"/>
  <c r="E185" i="10" s="1"/>
  <c r="F187" i="10"/>
  <c r="F186" i="10" s="1"/>
  <c r="F185" i="10" s="1"/>
  <c r="G188" i="10"/>
  <c r="G187" i="10" s="1"/>
  <c r="G186" i="10" s="1"/>
  <c r="G185" i="10" s="1"/>
  <c r="D188" i="10"/>
  <c r="D187" i="10" s="1"/>
  <c r="D186" i="10" s="1"/>
  <c r="D185" i="10" s="1"/>
  <c r="C188" i="10"/>
  <c r="C187" i="10" s="1"/>
  <c r="C186" i="10" s="1"/>
  <c r="C185" i="10" s="1"/>
  <c r="G182" i="10"/>
  <c r="G181" i="10" s="1"/>
  <c r="F182" i="10"/>
  <c r="F181" i="10"/>
  <c r="E182" i="10"/>
  <c r="E181" i="10" s="1"/>
  <c r="D182" i="10"/>
  <c r="C182" i="10"/>
  <c r="C181" i="10" s="1"/>
  <c r="G179" i="10"/>
  <c r="G178" i="10" s="1"/>
  <c r="F179" i="10"/>
  <c r="F178" i="10" s="1"/>
  <c r="E179" i="10"/>
  <c r="E178" i="10" s="1"/>
  <c r="D179" i="10"/>
  <c r="C179" i="10"/>
  <c r="C178" i="10"/>
  <c r="C177" i="10" s="1"/>
  <c r="G174" i="10"/>
  <c r="G173" i="10" s="1"/>
  <c r="G172" i="10" s="1"/>
  <c r="F174" i="10"/>
  <c r="F173" i="10" s="1"/>
  <c r="F172" i="10" s="1"/>
  <c r="E174" i="10"/>
  <c r="D174" i="10"/>
  <c r="D173" i="10" s="1"/>
  <c r="C174" i="10"/>
  <c r="C173" i="10" s="1"/>
  <c r="C172" i="10" s="1"/>
  <c r="G168" i="10"/>
  <c r="G167" i="10" s="1"/>
  <c r="F168" i="10"/>
  <c r="E168" i="10"/>
  <c r="E167" i="10" s="1"/>
  <c r="D168" i="10"/>
  <c r="C168" i="10"/>
  <c r="C167" i="10" s="1"/>
  <c r="G165" i="10"/>
  <c r="G164" i="10" s="1"/>
  <c r="G163" i="10" s="1"/>
  <c r="F165" i="10"/>
  <c r="F164" i="10" s="1"/>
  <c r="E165" i="10"/>
  <c r="D165" i="10"/>
  <c r="C165" i="10"/>
  <c r="C164" i="10" s="1"/>
  <c r="G160" i="10"/>
  <c r="G159" i="10" s="1"/>
  <c r="F160" i="10"/>
  <c r="E160" i="10"/>
  <c r="E159" i="10" s="1"/>
  <c r="D160" i="10"/>
  <c r="D159" i="10" s="1"/>
  <c r="C160" i="10"/>
  <c r="C159" i="10" s="1"/>
  <c r="G157" i="10"/>
  <c r="F157" i="10"/>
  <c r="F156" i="10" s="1"/>
  <c r="E157" i="10"/>
  <c r="E156" i="10" s="1"/>
  <c r="D157" i="10"/>
  <c r="C157" i="10"/>
  <c r="C156" i="10" s="1"/>
  <c r="G152" i="10"/>
  <c r="F152" i="10"/>
  <c r="F151" i="10" s="1"/>
  <c r="E152" i="10"/>
  <c r="E151" i="10" s="1"/>
  <c r="D152" i="10"/>
  <c r="D151" i="10" s="1"/>
  <c r="C152" i="10"/>
  <c r="C151" i="10" s="1"/>
  <c r="G149" i="10"/>
  <c r="G148" i="10" s="1"/>
  <c r="G147" i="10"/>
  <c r="F149" i="10"/>
  <c r="F148" i="10" s="1"/>
  <c r="F147" i="10"/>
  <c r="E149" i="10"/>
  <c r="E148" i="10" s="1"/>
  <c r="E147" i="10"/>
  <c r="D149" i="10"/>
  <c r="D148" i="10" s="1"/>
  <c r="C149" i="10"/>
  <c r="C148" i="10" s="1"/>
  <c r="D147" i="10"/>
  <c r="C147" i="10"/>
  <c r="G144" i="10"/>
  <c r="G143" i="10" s="1"/>
  <c r="F144" i="10"/>
  <c r="E144" i="10"/>
  <c r="E143" i="10"/>
  <c r="D144" i="10"/>
  <c r="C144" i="10"/>
  <c r="C143" i="10" s="1"/>
  <c r="G141" i="10"/>
  <c r="F141" i="10"/>
  <c r="F140" i="10" s="1"/>
  <c r="E141" i="10"/>
  <c r="E140" i="10" s="1"/>
  <c r="D141" i="10"/>
  <c r="C141" i="10"/>
  <c r="C140" i="10" s="1"/>
  <c r="G136" i="10"/>
  <c r="G135" i="10"/>
  <c r="F136" i="10"/>
  <c r="E136" i="10"/>
  <c r="E135" i="10" s="1"/>
  <c r="D136" i="10"/>
  <c r="D135" i="10" s="1"/>
  <c r="C136" i="10"/>
  <c r="C135" i="10" s="1"/>
  <c r="G133" i="10"/>
  <c r="F133" i="10"/>
  <c r="E133" i="10"/>
  <c r="E132" i="10" s="1"/>
  <c r="D133" i="10"/>
  <c r="D132" i="10" s="1"/>
  <c r="C133" i="10"/>
  <c r="C132" i="10" s="1"/>
  <c r="G127" i="10"/>
  <c r="F127" i="10"/>
  <c r="F126" i="10" s="1"/>
  <c r="E127" i="10"/>
  <c r="D127" i="10"/>
  <c r="D126" i="10" s="1"/>
  <c r="C127" i="10"/>
  <c r="C126" i="10" s="1"/>
  <c r="G124" i="10"/>
  <c r="G123" i="10" s="1"/>
  <c r="F124" i="10"/>
  <c r="F123" i="10" s="1"/>
  <c r="E124" i="10"/>
  <c r="D124" i="10"/>
  <c r="C124" i="10"/>
  <c r="C123" i="10" s="1"/>
  <c r="G118" i="10"/>
  <c r="G117" i="10" s="1"/>
  <c r="F118" i="10"/>
  <c r="F117" i="10" s="1"/>
  <c r="E118" i="10"/>
  <c r="E117" i="10" s="1"/>
  <c r="D118" i="10"/>
  <c r="D117" i="10" s="1"/>
  <c r="C118" i="10"/>
  <c r="C117" i="10" s="1"/>
  <c r="G115" i="10"/>
  <c r="F115" i="10"/>
  <c r="F114" i="10" s="1"/>
  <c r="E115" i="10"/>
  <c r="D115" i="10"/>
  <c r="C114" i="10"/>
  <c r="G110" i="10"/>
  <c r="F110" i="10"/>
  <c r="E110" i="10"/>
  <c r="E109" i="10" s="1"/>
  <c r="D110" i="10"/>
  <c r="C110" i="10"/>
  <c r="C109" i="10" s="1"/>
  <c r="G107" i="10"/>
  <c r="F107" i="10"/>
  <c r="F106" i="10" s="1"/>
  <c r="E107" i="10"/>
  <c r="E106" i="10" s="1"/>
  <c r="E105" i="10" s="1"/>
  <c r="D107" i="10"/>
  <c r="C107" i="10"/>
  <c r="C106" i="10" s="1"/>
  <c r="D106" i="10"/>
  <c r="G101" i="10"/>
  <c r="G100" i="10" s="1"/>
  <c r="G99" i="10" s="1"/>
  <c r="F101" i="10"/>
  <c r="F100" i="10" s="1"/>
  <c r="E101" i="10"/>
  <c r="E100" i="10" s="1"/>
  <c r="D101" i="10"/>
  <c r="C101" i="10"/>
  <c r="C100" i="10" s="1"/>
  <c r="C99" i="10" s="1"/>
  <c r="G98" i="10"/>
  <c r="F98" i="10"/>
  <c r="F97" i="10" s="1"/>
  <c r="F96" i="10" s="1"/>
  <c r="E98" i="10"/>
  <c r="D98" i="10"/>
  <c r="D97" i="10" s="1"/>
  <c r="D96" i="10" s="1"/>
  <c r="C98" i="10"/>
  <c r="C97" i="10" s="1"/>
  <c r="C96" i="10" s="1"/>
  <c r="C95" i="10" s="1"/>
  <c r="C93" i="10" s="1"/>
  <c r="G91" i="10"/>
  <c r="G90" i="10" s="1"/>
  <c r="G89" i="10"/>
  <c r="G86" i="10"/>
  <c r="G85" i="10"/>
  <c r="F91" i="10"/>
  <c r="F90" i="10" s="1"/>
  <c r="E91" i="10"/>
  <c r="E90" i="10" s="1"/>
  <c r="F89" i="10"/>
  <c r="E89" i="10"/>
  <c r="D89" i="10"/>
  <c r="C89" i="10"/>
  <c r="C88" i="10" s="1"/>
  <c r="F86" i="10"/>
  <c r="D86" i="10"/>
  <c r="C86" i="10"/>
  <c r="F85" i="10"/>
  <c r="E85" i="10"/>
  <c r="D85" i="10"/>
  <c r="D84" i="10" s="1"/>
  <c r="D83" i="10" s="1"/>
  <c r="C85" i="10"/>
  <c r="G78" i="10"/>
  <c r="F78" i="10"/>
  <c r="E78" i="10"/>
  <c r="D78" i="10"/>
  <c r="C78" i="10"/>
  <c r="G77" i="10"/>
  <c r="F77" i="10"/>
  <c r="E77" i="10"/>
  <c r="D77" i="10"/>
  <c r="C77" i="10"/>
  <c r="G76" i="10"/>
  <c r="F76" i="10"/>
  <c r="E76" i="10"/>
  <c r="D76" i="10"/>
  <c r="C76" i="10"/>
  <c r="G71" i="10"/>
  <c r="G70" i="10"/>
  <c r="G69" i="10" s="1"/>
  <c r="G68" i="10" s="1"/>
  <c r="F71" i="10"/>
  <c r="F70" i="10" s="1"/>
  <c r="E71" i="10"/>
  <c r="E70" i="10" s="1"/>
  <c r="E69" i="10" s="1"/>
  <c r="E68" i="10" s="1"/>
  <c r="D71" i="10"/>
  <c r="D70" i="10" s="1"/>
  <c r="D69" i="10" s="1"/>
  <c r="C71" i="10"/>
  <c r="C70" i="10" s="1"/>
  <c r="C69" i="10" s="1"/>
  <c r="C68" i="10" s="1"/>
  <c r="G66" i="10"/>
  <c r="G65" i="10" s="1"/>
  <c r="G64" i="10" s="1"/>
  <c r="F66" i="10"/>
  <c r="E66" i="10"/>
  <c r="E65" i="10" s="1"/>
  <c r="E64" i="10" s="1"/>
  <c r="D66" i="10"/>
  <c r="C66" i="10"/>
  <c r="C65" i="10" s="1"/>
  <c r="C64" i="10" s="1"/>
  <c r="G63" i="10"/>
  <c r="F63" i="10"/>
  <c r="E63" i="10"/>
  <c r="D63" i="10"/>
  <c r="D62" i="10" s="1"/>
  <c r="C63" i="10"/>
  <c r="F62" i="10"/>
  <c r="E62" i="10"/>
  <c r="E61" i="10" s="1"/>
  <c r="G58" i="10"/>
  <c r="F58" i="10"/>
  <c r="E58" i="10"/>
  <c r="D58" i="10"/>
  <c r="C58" i="10"/>
  <c r="G57" i="10"/>
  <c r="F57" i="10"/>
  <c r="E57" i="10"/>
  <c r="D57" i="10"/>
  <c r="C57" i="10"/>
  <c r="G56" i="10"/>
  <c r="F56" i="10"/>
  <c r="E56" i="10"/>
  <c r="D56" i="10"/>
  <c r="C56" i="10"/>
  <c r="G55" i="10"/>
  <c r="F55" i="10"/>
  <c r="E55" i="10"/>
  <c r="D55" i="10"/>
  <c r="C55" i="10"/>
  <c r="G54" i="10"/>
  <c r="F54" i="10"/>
  <c r="E54" i="10"/>
  <c r="D54" i="10"/>
  <c r="C54" i="10"/>
  <c r="G49" i="10"/>
  <c r="F49" i="10"/>
  <c r="E49" i="10"/>
  <c r="E48" i="10" s="1"/>
  <c r="E47" i="10" s="1"/>
  <c r="D49" i="10"/>
  <c r="D48" i="10" s="1"/>
  <c r="C49" i="10"/>
  <c r="F48" i="10"/>
  <c r="G46" i="10"/>
  <c r="F46" i="10"/>
  <c r="E46" i="10"/>
  <c r="D46" i="10"/>
  <c r="C46" i="10"/>
  <c r="G45" i="10"/>
  <c r="F45" i="10"/>
  <c r="E45" i="10"/>
  <c r="D45" i="10"/>
  <c r="C45" i="10"/>
  <c r="G44" i="10"/>
  <c r="G43" i="10"/>
  <c r="G40" i="10"/>
  <c r="G39" i="10"/>
  <c r="G38" i="10"/>
  <c r="G37" i="10"/>
  <c r="G36" i="10"/>
  <c r="G35" i="10"/>
  <c r="G33" i="10"/>
  <c r="G31" i="10"/>
  <c r="G30" i="10"/>
  <c r="G29" i="10"/>
  <c r="G28" i="10"/>
  <c r="G26" i="10"/>
  <c r="G24" i="10"/>
  <c r="G23" i="10"/>
  <c r="G22" i="10"/>
  <c r="G21" i="10"/>
  <c r="G19" i="10"/>
  <c r="G18" i="10"/>
  <c r="G17" i="10"/>
  <c r="G14" i="10"/>
  <c r="G13" i="10"/>
  <c r="G11" i="10"/>
  <c r="G10" i="10" s="1"/>
  <c r="G9" i="10"/>
  <c r="G8" i="10" s="1"/>
  <c r="F44" i="10"/>
  <c r="E44" i="10"/>
  <c r="D44" i="10"/>
  <c r="C44" i="10"/>
  <c r="F43" i="10"/>
  <c r="E43" i="10"/>
  <c r="D43" i="10"/>
  <c r="C43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F35" i="10"/>
  <c r="E35" i="10"/>
  <c r="D35" i="10"/>
  <c r="C35" i="10"/>
  <c r="F33" i="10"/>
  <c r="E33" i="10"/>
  <c r="D33" i="10"/>
  <c r="C33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6" i="10"/>
  <c r="E26" i="10"/>
  <c r="D26" i="10"/>
  <c r="C26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C16" i="10" s="1"/>
  <c r="F14" i="10"/>
  <c r="E14" i="10"/>
  <c r="D14" i="10"/>
  <c r="C14" i="10"/>
  <c r="F13" i="10"/>
  <c r="F12" i="10" s="1"/>
  <c r="E13" i="10"/>
  <c r="D13" i="10"/>
  <c r="C13" i="10"/>
  <c r="C12" i="10" s="1"/>
  <c r="F11" i="10"/>
  <c r="F10" i="10" s="1"/>
  <c r="E11" i="10"/>
  <c r="D11" i="10"/>
  <c r="C11" i="10"/>
  <c r="C10" i="10" s="1"/>
  <c r="F9" i="10"/>
  <c r="F8" i="10" s="1"/>
  <c r="E9" i="10"/>
  <c r="E8" i="10" s="1"/>
  <c r="D9" i="10"/>
  <c r="C9" i="10"/>
  <c r="C8" i="10" s="1"/>
  <c r="J20" i="9"/>
  <c r="I20" i="9"/>
  <c r="H20" i="9"/>
  <c r="G20" i="9"/>
  <c r="D91" i="10" s="1"/>
  <c r="F20" i="9"/>
  <c r="C91" i="10" s="1"/>
  <c r="C90" i="10" s="1"/>
  <c r="J17" i="9"/>
  <c r="J16" i="9" s="1"/>
  <c r="J15" i="9" s="1"/>
  <c r="I17" i="9"/>
  <c r="H17" i="9"/>
  <c r="G17" i="9"/>
  <c r="G16" i="9" s="1"/>
  <c r="F17" i="9"/>
  <c r="J13" i="9"/>
  <c r="I13" i="9"/>
  <c r="H13" i="9"/>
  <c r="G13" i="9"/>
  <c r="F13" i="9"/>
  <c r="J10" i="9"/>
  <c r="J9" i="9" s="1"/>
  <c r="I10" i="9"/>
  <c r="H10" i="9"/>
  <c r="G10" i="9"/>
  <c r="F10" i="9"/>
  <c r="F9" i="9" s="1"/>
  <c r="F5" i="9" s="1"/>
  <c r="G9" i="9"/>
  <c r="J7" i="9"/>
  <c r="J6" i="9" s="1"/>
  <c r="I7" i="9"/>
  <c r="I6" i="9" s="1"/>
  <c r="H7" i="9"/>
  <c r="H6" i="9" s="1"/>
  <c r="G7" i="9"/>
  <c r="F7" i="9"/>
  <c r="G6" i="9"/>
  <c r="F6" i="9"/>
  <c r="I87" i="8"/>
  <c r="H87" i="8"/>
  <c r="G87" i="8"/>
  <c r="F87" i="8"/>
  <c r="E87" i="8"/>
  <c r="I85" i="8"/>
  <c r="H85" i="8"/>
  <c r="G85" i="8"/>
  <c r="F85" i="8"/>
  <c r="E85" i="8"/>
  <c r="I79" i="8"/>
  <c r="H79" i="8"/>
  <c r="G79" i="8"/>
  <c r="F79" i="8"/>
  <c r="E79" i="8"/>
  <c r="H77" i="8"/>
  <c r="G77" i="8"/>
  <c r="I74" i="8"/>
  <c r="F74" i="8"/>
  <c r="E74" i="8"/>
  <c r="I71" i="8"/>
  <c r="H71" i="8"/>
  <c r="G71" i="8"/>
  <c r="F71" i="8"/>
  <c r="E71" i="8"/>
  <c r="I69" i="8"/>
  <c r="H69" i="8"/>
  <c r="G69" i="8"/>
  <c r="F69" i="8"/>
  <c r="E69" i="8"/>
  <c r="I65" i="8"/>
  <c r="H65" i="8"/>
  <c r="G65" i="8"/>
  <c r="F65" i="8"/>
  <c r="E65" i="8"/>
  <c r="I63" i="8"/>
  <c r="I62" i="8" s="1"/>
  <c r="H63" i="8"/>
  <c r="G63" i="8"/>
  <c r="F63" i="8"/>
  <c r="E63" i="8"/>
  <c r="E62" i="8" s="1"/>
  <c r="I60" i="8"/>
  <c r="H60" i="8"/>
  <c r="H59" i="8" s="1"/>
  <c r="G60" i="8"/>
  <c r="F60" i="8"/>
  <c r="F59" i="8" s="1"/>
  <c r="E60" i="8"/>
  <c r="E59" i="8" s="1"/>
  <c r="I54" i="8"/>
  <c r="H54" i="8"/>
  <c r="G54" i="8"/>
  <c r="F54" i="8"/>
  <c r="E54" i="8"/>
  <c r="G52" i="8"/>
  <c r="G51" i="8" s="1"/>
  <c r="I51" i="8"/>
  <c r="H51" i="8"/>
  <c r="F51" i="8"/>
  <c r="F49" i="8" s="1"/>
  <c r="E51" i="8"/>
  <c r="E49" i="8" s="1"/>
  <c r="I49" i="8"/>
  <c r="H49" i="8"/>
  <c r="I41" i="8"/>
  <c r="H41" i="8"/>
  <c r="G41" i="8"/>
  <c r="F41" i="8"/>
  <c r="E41" i="8"/>
  <c r="I35" i="8"/>
  <c r="H35" i="8"/>
  <c r="F32" i="10" s="1"/>
  <c r="G35" i="8"/>
  <c r="F35" i="8"/>
  <c r="D32" i="10" s="1"/>
  <c r="E35" i="8"/>
  <c r="I25" i="8"/>
  <c r="H25" i="8"/>
  <c r="G25" i="8"/>
  <c r="E27" i="10" s="1"/>
  <c r="F25" i="8"/>
  <c r="E25" i="8"/>
  <c r="I18" i="8"/>
  <c r="H18" i="8"/>
  <c r="G18" i="8"/>
  <c r="F18" i="8"/>
  <c r="E18" i="8"/>
  <c r="I14" i="8"/>
  <c r="H14" i="8"/>
  <c r="G14" i="8"/>
  <c r="F14" i="8"/>
  <c r="E14" i="8"/>
  <c r="I10" i="8"/>
  <c r="H10" i="8"/>
  <c r="G10" i="8"/>
  <c r="F10" i="8"/>
  <c r="E10" i="8"/>
  <c r="I8" i="8"/>
  <c r="H8" i="8"/>
  <c r="G8" i="8"/>
  <c r="F8" i="8"/>
  <c r="E8" i="8"/>
  <c r="I6" i="8"/>
  <c r="H6" i="8"/>
  <c r="G6" i="8"/>
  <c r="F6" i="8"/>
  <c r="F5" i="8" s="1"/>
  <c r="E6" i="8"/>
  <c r="J54" i="4"/>
  <c r="I54" i="4"/>
  <c r="H54" i="4"/>
  <c r="G54" i="4"/>
  <c r="F54" i="4"/>
  <c r="J51" i="4"/>
  <c r="I51" i="4"/>
  <c r="H51" i="4"/>
  <c r="H45" i="4" s="1"/>
  <c r="H44" i="4" s="1"/>
  <c r="H8" i="5" s="1"/>
  <c r="G51" i="4"/>
  <c r="F51" i="4"/>
  <c r="J49" i="4"/>
  <c r="I49" i="4"/>
  <c r="H49" i="4"/>
  <c r="G49" i="4"/>
  <c r="F49" i="4"/>
  <c r="J46" i="4"/>
  <c r="I46" i="4"/>
  <c r="H46" i="4"/>
  <c r="G46" i="4"/>
  <c r="G45" i="4" s="1"/>
  <c r="F46" i="4"/>
  <c r="J42" i="4"/>
  <c r="I42" i="4"/>
  <c r="I41" i="4" s="1"/>
  <c r="H42" i="4"/>
  <c r="H40" i="4"/>
  <c r="G42" i="4"/>
  <c r="G41" i="4" s="1"/>
  <c r="F42" i="4"/>
  <c r="F41" i="4" s="1"/>
  <c r="J38" i="4"/>
  <c r="J37" i="4" s="1"/>
  <c r="J36" i="4" s="1"/>
  <c r="I38" i="4"/>
  <c r="I37" i="4" s="1"/>
  <c r="G38" i="4"/>
  <c r="G37" i="4" s="1"/>
  <c r="F38" i="4"/>
  <c r="F37" i="4"/>
  <c r="F36" i="4" s="1"/>
  <c r="J34" i="4"/>
  <c r="I34" i="4"/>
  <c r="H34" i="4"/>
  <c r="G34" i="4"/>
  <c r="F34" i="4"/>
  <c r="J29" i="4"/>
  <c r="J28" i="4" s="1"/>
  <c r="I29" i="4"/>
  <c r="I28" i="4"/>
  <c r="H29" i="4"/>
  <c r="H28" i="4" s="1"/>
  <c r="G29" i="4"/>
  <c r="G28" i="4" s="1"/>
  <c r="F29" i="4"/>
  <c r="F28" i="4" s="1"/>
  <c r="J22" i="4"/>
  <c r="I22" i="4"/>
  <c r="H22" i="4"/>
  <c r="H20" i="4"/>
  <c r="H17" i="4" s="1"/>
  <c r="G22" i="4"/>
  <c r="G21" i="4" s="1"/>
  <c r="F22" i="4"/>
  <c r="I19" i="4"/>
  <c r="I17" i="4" s="1"/>
  <c r="J17" i="4"/>
  <c r="G17" i="4"/>
  <c r="F17" i="4"/>
  <c r="J14" i="4"/>
  <c r="I14" i="4"/>
  <c r="I12" i="4"/>
  <c r="I11" i="4"/>
  <c r="H14" i="4"/>
  <c r="G14" i="4"/>
  <c r="F14" i="4"/>
  <c r="J9" i="4"/>
  <c r="J58" i="4" s="1"/>
  <c r="H9" i="4"/>
  <c r="H58" i="4" s="1"/>
  <c r="G9" i="4"/>
  <c r="F9" i="4"/>
  <c r="J7" i="4"/>
  <c r="I7" i="4"/>
  <c r="H7" i="4"/>
  <c r="G7" i="4"/>
  <c r="F7" i="4"/>
  <c r="E139" i="10" l="1"/>
  <c r="G177" i="10"/>
  <c r="F113" i="10"/>
  <c r="C139" i="10"/>
  <c r="C163" i="10"/>
  <c r="F122" i="10"/>
  <c r="C131" i="10"/>
  <c r="F177" i="10"/>
  <c r="C105" i="10"/>
  <c r="C122" i="10"/>
  <c r="C209" i="10"/>
  <c r="C208" i="10" s="1"/>
  <c r="E88" i="10"/>
  <c r="E87" i="10" s="1"/>
  <c r="F19" i="5"/>
  <c r="D90" i="10"/>
  <c r="E99" i="10"/>
  <c r="C87" i="10"/>
  <c r="D100" i="10"/>
  <c r="D99" i="10" s="1"/>
  <c r="H9" i="9"/>
  <c r="H5" i="9" s="1"/>
  <c r="F16" i="9"/>
  <c r="F15" i="9" s="1"/>
  <c r="F20" i="5" s="1"/>
  <c r="E199" i="10"/>
  <c r="E198" i="10" s="1"/>
  <c r="E209" i="10"/>
  <c r="E208" i="10" s="1"/>
  <c r="F23" i="8"/>
  <c r="E48" i="8"/>
  <c r="G16" i="10"/>
  <c r="E60" i="10"/>
  <c r="F84" i="10"/>
  <c r="F83" i="10" s="1"/>
  <c r="C34" i="10"/>
  <c r="G75" i="10"/>
  <c r="F207" i="10"/>
  <c r="F69" i="10"/>
  <c r="F68" i="10" s="1"/>
  <c r="H23" i="8"/>
  <c r="H13" i="8" s="1"/>
  <c r="G62" i="8"/>
  <c r="C20" i="10"/>
  <c r="D34" i="10"/>
  <c r="F34" i="10"/>
  <c r="E197" i="10"/>
  <c r="E190" i="10" s="1"/>
  <c r="G207" i="10"/>
  <c r="D216" i="10"/>
  <c r="D215" i="10" s="1"/>
  <c r="G5" i="8"/>
  <c r="E23" i="8"/>
  <c r="E13" i="8" s="1"/>
  <c r="I23" i="8"/>
  <c r="I13" i="8" s="1"/>
  <c r="I73" i="8"/>
  <c r="F42" i="10"/>
  <c r="F41" i="10" s="1"/>
  <c r="G20" i="10"/>
  <c r="F27" i="10"/>
  <c r="E32" i="10"/>
  <c r="G203" i="10"/>
  <c r="G202" i="10" s="1"/>
  <c r="C7" i="10"/>
  <c r="E12" i="10"/>
  <c r="C27" i="10"/>
  <c r="C32" i="10"/>
  <c r="G34" i="10"/>
  <c r="G48" i="10"/>
  <c r="G47" i="10" s="1"/>
  <c r="D221" i="10"/>
  <c r="E5" i="8"/>
  <c r="H68" i="8"/>
  <c r="I48" i="8"/>
  <c r="G74" i="8"/>
  <c r="D10" i="10"/>
  <c r="D27" i="10"/>
  <c r="G27" i="10"/>
  <c r="F53" i="10"/>
  <c r="F52" i="10" s="1"/>
  <c r="G62" i="10"/>
  <c r="G61" i="10" s="1"/>
  <c r="G60" i="10" s="1"/>
  <c r="G192" i="10"/>
  <c r="G194" i="10"/>
  <c r="G193" i="10" s="1"/>
  <c r="G197" i="10"/>
  <c r="G199" i="10"/>
  <c r="G198" i="10" s="1"/>
  <c r="F68" i="8"/>
  <c r="I68" i="8"/>
  <c r="F73" i="8"/>
  <c r="H74" i="8"/>
  <c r="H73" i="8" s="1"/>
  <c r="E73" i="8"/>
  <c r="E16" i="10"/>
  <c r="E20" i="10"/>
  <c r="G12" i="10"/>
  <c r="G7" i="10" s="1"/>
  <c r="G32" i="10"/>
  <c r="E86" i="10"/>
  <c r="G84" i="10"/>
  <c r="G83" i="10" s="1"/>
  <c r="D192" i="10"/>
  <c r="D197" i="10"/>
  <c r="D207" i="10"/>
  <c r="D209" i="10"/>
  <c r="J21" i="4"/>
  <c r="H21" i="4"/>
  <c r="I21" i="4"/>
  <c r="G13" i="4"/>
  <c r="I13" i="4"/>
  <c r="F13" i="4"/>
  <c r="F6" i="4" s="1"/>
  <c r="H13" i="4"/>
  <c r="J13" i="4"/>
  <c r="J6" i="4" s="1"/>
  <c r="F21" i="4"/>
  <c r="I45" i="4"/>
  <c r="I44" i="4" s="1"/>
  <c r="F7" i="10"/>
  <c r="E10" i="10"/>
  <c r="D68" i="10"/>
  <c r="D16" i="10"/>
  <c r="G42" i="10"/>
  <c r="E42" i="10"/>
  <c r="F61" i="10"/>
  <c r="D65" i="10"/>
  <c r="E75" i="10"/>
  <c r="C84" i="10"/>
  <c r="C83" i="10" s="1"/>
  <c r="D61" i="10"/>
  <c r="D8" i="10"/>
  <c r="D20" i="10"/>
  <c r="C42" i="10"/>
  <c r="C41" i="10" s="1"/>
  <c r="D47" i="10"/>
  <c r="C48" i="10"/>
  <c r="C47" i="10" s="1"/>
  <c r="D53" i="10"/>
  <c r="E53" i="10"/>
  <c r="F75" i="10"/>
  <c r="G88" i="10"/>
  <c r="E97" i="10"/>
  <c r="D109" i="10"/>
  <c r="D105" i="10" s="1"/>
  <c r="D131" i="10"/>
  <c r="D167" i="10"/>
  <c r="E34" i="10"/>
  <c r="C62" i="10"/>
  <c r="C61" i="10" s="1"/>
  <c r="C60" i="10" s="1"/>
  <c r="F65" i="10"/>
  <c r="F20" i="10"/>
  <c r="D42" i="10"/>
  <c r="F47" i="10"/>
  <c r="C53" i="10"/>
  <c r="C52" i="10" s="1"/>
  <c r="C51" i="10" s="1"/>
  <c r="G53" i="10"/>
  <c r="G74" i="10"/>
  <c r="D75" i="10"/>
  <c r="C75" i="10"/>
  <c r="C74" i="10" s="1"/>
  <c r="C73" i="10" s="1"/>
  <c r="D88" i="10"/>
  <c r="G97" i="10"/>
  <c r="F109" i="10"/>
  <c r="F105" i="10" s="1"/>
  <c r="F143" i="10"/>
  <c r="G151" i="10"/>
  <c r="D156" i="10"/>
  <c r="D172" i="10"/>
  <c r="D12" i="10"/>
  <c r="F16" i="10"/>
  <c r="G114" i="10"/>
  <c r="D123" i="10"/>
  <c r="E131" i="10"/>
  <c r="F139" i="10"/>
  <c r="D143" i="10"/>
  <c r="G156" i="10"/>
  <c r="D178" i="10"/>
  <c r="F88" i="10"/>
  <c r="F99" i="10"/>
  <c r="G106" i="10"/>
  <c r="C113" i="10"/>
  <c r="F132" i="10"/>
  <c r="G140" i="10"/>
  <c r="E173" i="10"/>
  <c r="D114" i="10"/>
  <c r="E123" i="10"/>
  <c r="E126" i="10"/>
  <c r="G126" i="10"/>
  <c r="G132" i="10"/>
  <c r="F135" i="10"/>
  <c r="F159" i="10"/>
  <c r="F167" i="10"/>
  <c r="C212" i="10"/>
  <c r="E164" i="10"/>
  <c r="F193" i="10"/>
  <c r="D198" i="10"/>
  <c r="C197" i="10"/>
  <c r="C199" i="10"/>
  <c r="C198" i="10" s="1"/>
  <c r="F203" i="10"/>
  <c r="G216" i="10"/>
  <c r="F219" i="10"/>
  <c r="E221" i="10"/>
  <c r="G109" i="10"/>
  <c r="E114" i="10"/>
  <c r="D140" i="10"/>
  <c r="C155" i="10"/>
  <c r="E155" i="10"/>
  <c r="D164" i="10"/>
  <c r="D193" i="10"/>
  <c r="C192" i="10"/>
  <c r="C194" i="10"/>
  <c r="C193" i="10" s="1"/>
  <c r="F198" i="10"/>
  <c r="D203" i="10"/>
  <c r="C204" i="10"/>
  <c r="C203" i="10" s="1"/>
  <c r="C202" i="10" s="1"/>
  <c r="F214" i="10"/>
  <c r="E216" i="10"/>
  <c r="G221" i="10"/>
  <c r="D181" i="10"/>
  <c r="E177" i="10"/>
  <c r="J20" i="5"/>
  <c r="J5" i="9"/>
  <c r="G15" i="9"/>
  <c r="G5" i="9"/>
  <c r="I9" i="9"/>
  <c r="I16" i="9"/>
  <c r="H16" i="9"/>
  <c r="G49" i="8"/>
  <c r="F48" i="8"/>
  <c r="I5" i="8"/>
  <c r="G73" i="8"/>
  <c r="H48" i="8"/>
  <c r="F62" i="8"/>
  <c r="E68" i="8"/>
  <c r="E67" i="8" s="1"/>
  <c r="F11" i="5" s="1"/>
  <c r="H5" i="8"/>
  <c r="F13" i="8"/>
  <c r="G23" i="8"/>
  <c r="G59" i="8"/>
  <c r="I59" i="8"/>
  <c r="H62" i="8"/>
  <c r="G68" i="8"/>
  <c r="I36" i="4"/>
  <c r="H6" i="4"/>
  <c r="G6" i="4"/>
  <c r="G44" i="4"/>
  <c r="H38" i="4"/>
  <c r="H41" i="4"/>
  <c r="J41" i="4"/>
  <c r="G36" i="4"/>
  <c r="F45" i="4"/>
  <c r="F44" i="4" s="1"/>
  <c r="F8" i="5" s="1"/>
  <c r="J45" i="4"/>
  <c r="J44" i="4" s="1"/>
  <c r="J8" i="5" s="1"/>
  <c r="I9" i="4"/>
  <c r="C103" i="10" l="1"/>
  <c r="C82" i="10"/>
  <c r="C80" i="10" s="1"/>
  <c r="F22" i="5"/>
  <c r="F4" i="9"/>
  <c r="G190" i="10"/>
  <c r="D214" i="10"/>
  <c r="F25" i="10"/>
  <c r="F15" i="10" s="1"/>
  <c r="I67" i="8"/>
  <c r="E4" i="8"/>
  <c r="F10" i="5" s="1"/>
  <c r="F12" i="5" s="1"/>
  <c r="H67" i="8"/>
  <c r="I11" i="5" s="1"/>
  <c r="E25" i="10"/>
  <c r="D25" i="10"/>
  <c r="D15" i="10" s="1"/>
  <c r="E84" i="10"/>
  <c r="G25" i="10"/>
  <c r="G15" i="10" s="1"/>
  <c r="D220" i="10"/>
  <c r="F67" i="8"/>
  <c r="G11" i="5" s="1"/>
  <c r="C25" i="10"/>
  <c r="C15" i="10" s="1"/>
  <c r="C6" i="10" s="1"/>
  <c r="C4" i="10" s="1"/>
  <c r="E7" i="10"/>
  <c r="D208" i="10"/>
  <c r="F5" i="4"/>
  <c r="F7" i="5" s="1"/>
  <c r="F9" i="5" s="1"/>
  <c r="F212" i="10"/>
  <c r="C190" i="10"/>
  <c r="D113" i="10"/>
  <c r="F64" i="10"/>
  <c r="F60" i="10" s="1"/>
  <c r="D163" i="10"/>
  <c r="E113" i="10"/>
  <c r="E163" i="10"/>
  <c r="F155" i="10"/>
  <c r="F131" i="10"/>
  <c r="F87" i="10"/>
  <c r="G155" i="10"/>
  <c r="D122" i="10"/>
  <c r="D95" i="10"/>
  <c r="G96" i="10"/>
  <c r="D41" i="10"/>
  <c r="D7" i="10"/>
  <c r="F51" i="10"/>
  <c r="D64" i="10"/>
  <c r="D60" i="10" s="1"/>
  <c r="F163" i="10"/>
  <c r="G220" i="10"/>
  <c r="E122" i="10"/>
  <c r="E172" i="10"/>
  <c r="G139" i="10"/>
  <c r="D177" i="10"/>
  <c r="G113" i="10"/>
  <c r="D155" i="10"/>
  <c r="G73" i="10"/>
  <c r="E96" i="10"/>
  <c r="E52" i="10"/>
  <c r="G122" i="10"/>
  <c r="E41" i="10"/>
  <c r="E220" i="10"/>
  <c r="G131" i="10"/>
  <c r="F74" i="10"/>
  <c r="E215" i="10"/>
  <c r="D202" i="10"/>
  <c r="D139" i="10"/>
  <c r="G215" i="10"/>
  <c r="F202" i="10"/>
  <c r="G105" i="10"/>
  <c r="D87" i="10"/>
  <c r="F95" i="10"/>
  <c r="D74" i="10"/>
  <c r="G52" i="10"/>
  <c r="G87" i="10"/>
  <c r="D52" i="10"/>
  <c r="E74" i="10"/>
  <c r="G41" i="10"/>
  <c r="H15" i="9"/>
  <c r="G19" i="5"/>
  <c r="G4" i="9"/>
  <c r="J4" i="9"/>
  <c r="J19" i="5"/>
  <c r="I5" i="9"/>
  <c r="H19" i="5"/>
  <c r="I15" i="9"/>
  <c r="G20" i="5"/>
  <c r="J11" i="5"/>
  <c r="H4" i="8"/>
  <c r="G48" i="8"/>
  <c r="G67" i="8"/>
  <c r="G13" i="8"/>
  <c r="I4" i="8"/>
  <c r="F4" i="8"/>
  <c r="G5" i="4"/>
  <c r="I58" i="4"/>
  <c r="I6" i="4"/>
  <c r="G8" i="5"/>
  <c r="J5" i="4"/>
  <c r="H37" i="4"/>
  <c r="I8" i="5"/>
  <c r="F103" i="10" l="1"/>
  <c r="D103" i="10"/>
  <c r="E15" i="10"/>
  <c r="E6" i="10" s="1"/>
  <c r="C3" i="10"/>
  <c r="G6" i="10"/>
  <c r="E83" i="10"/>
  <c r="D219" i="10"/>
  <c r="F13" i="5"/>
  <c r="F23" i="5" s="1"/>
  <c r="F93" i="10"/>
  <c r="E214" i="10"/>
  <c r="D93" i="10"/>
  <c r="D51" i="10"/>
  <c r="G103" i="10"/>
  <c r="F73" i="10"/>
  <c r="E219" i="10"/>
  <c r="G82" i="10"/>
  <c r="F82" i="10"/>
  <c r="E103" i="10"/>
  <c r="D73" i="10"/>
  <c r="G214" i="10"/>
  <c r="G219" i="10"/>
  <c r="D6" i="10"/>
  <c r="F190" i="10"/>
  <c r="F6" i="10"/>
  <c r="E95" i="10"/>
  <c r="E73" i="10"/>
  <c r="G51" i="10"/>
  <c r="D82" i="10"/>
  <c r="D190" i="10"/>
  <c r="E51" i="10"/>
  <c r="G95" i="10"/>
  <c r="I4" i="9"/>
  <c r="I19" i="5"/>
  <c r="G22" i="5"/>
  <c r="J22" i="5"/>
  <c r="H20" i="5"/>
  <c r="H22" i="5" s="1"/>
  <c r="I20" i="5"/>
  <c r="H4" i="9"/>
  <c r="J10" i="5"/>
  <c r="K51" i="8"/>
  <c r="K53" i="8" s="1"/>
  <c r="H11" i="5"/>
  <c r="G10" i="5"/>
  <c r="G4" i="8"/>
  <c r="I10" i="5"/>
  <c r="H36" i="4"/>
  <c r="J7" i="5"/>
  <c r="I5" i="4"/>
  <c r="G7" i="5"/>
  <c r="D212" i="10" l="1"/>
  <c r="E82" i="10"/>
  <c r="E80" i="10" s="1"/>
  <c r="G80" i="10"/>
  <c r="G93" i="10"/>
  <c r="E4" i="10"/>
  <c r="D80" i="10"/>
  <c r="F4" i="10"/>
  <c r="G4" i="10"/>
  <c r="D4" i="10"/>
  <c r="G212" i="10"/>
  <c r="E212" i="10"/>
  <c r="E93" i="10"/>
  <c r="F80" i="10"/>
  <c r="I22" i="5"/>
  <c r="J12" i="5"/>
  <c r="I12" i="5"/>
  <c r="G12" i="5"/>
  <c r="H10" i="5"/>
  <c r="I7" i="5"/>
  <c r="G13" i="5"/>
  <c r="G9" i="5"/>
  <c r="J13" i="5"/>
  <c r="J9" i="5"/>
  <c r="H5" i="4"/>
  <c r="F3" i="10" l="1"/>
  <c r="D3" i="10"/>
  <c r="E3" i="10"/>
  <c r="G3" i="10"/>
  <c r="Q8" i="5"/>
  <c r="Q11" i="5" s="1"/>
  <c r="H12" i="5"/>
  <c r="H7" i="5"/>
  <c r="G23" i="5"/>
  <c r="J23" i="5"/>
  <c r="I13" i="5"/>
  <c r="I9" i="5"/>
  <c r="I23" i="5" l="1"/>
  <c r="H13" i="5"/>
  <c r="Q7" i="5"/>
  <c r="H9" i="5"/>
  <c r="H23" i="5" l="1"/>
</calcChain>
</file>

<file path=xl/sharedStrings.xml><?xml version="1.0" encoding="utf-8"?>
<sst xmlns="http://schemas.openxmlformats.org/spreadsheetml/2006/main" count="449" uniqueCount="310">
  <si>
    <t>Sku-pina</t>
  </si>
  <si>
    <t>Raz-red</t>
  </si>
  <si>
    <t>Odje-ljak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</si>
  <si>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</si>
  <si>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</si>
  <si>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</si>
  <si>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</si>
  <si>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</si>
  <si>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</si>
  <si>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</si>
  <si>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</si>
  <si>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</si>
  <si>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</si>
  <si>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</si>
  <si>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</si>
  <si>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</si>
  <si>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Ceste, željeznice i slični građevinski objekti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</si>
  <si>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</si>
  <si>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</si>
  <si>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</si>
  <si>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</si>
  <si>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</si>
  <si>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</si>
  <si>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</si>
  <si>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</si>
  <si>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</si>
  <si>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</si>
  <si>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</si>
  <si>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</si>
  <si>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</si>
  <si>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Pomoći iz proračuna</t>
  </si>
  <si>
    <t>Kapitalne pomoći iz proračuna</t>
  </si>
  <si>
    <t>Prihodi od imovine</t>
  </si>
  <si>
    <t>Prihodi od financijske imovine</t>
  </si>
  <si>
    <t>Naziv prihoda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</si>
  <si>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</si>
  <si>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</si>
  <si>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</si>
  <si>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</si>
  <si>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</si>
  <si>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</si>
  <si>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</si>
  <si>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</si>
  <si>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</si>
  <si>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</si>
  <si>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</si>
  <si>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</si>
  <si>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</si>
  <si>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</si>
  <si>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</si>
  <si>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</si>
  <si>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</si>
  <si>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</si>
  <si>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</si>
  <si>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</si>
  <si>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Naziv rashoda</t>
  </si>
  <si>
    <t>Ostali financijski rashodi</t>
  </si>
  <si>
    <t>VIŠAK / MANJAK + NETO FINANCIRANJE</t>
  </si>
  <si>
    <t>I. OPĆI DIO</t>
  </si>
  <si>
    <t xml:space="preserve">Kamate na oročena sredstva i depozite po viđenju                                                                 </t>
  </si>
  <si>
    <t xml:space="preserve">Prihodi od zateznih kamata                        </t>
  </si>
  <si>
    <t xml:space="preserve">Prihodi od dividendi                                                                  </t>
  </si>
  <si>
    <t xml:space="preserve">Naknade za ceste     </t>
  </si>
  <si>
    <t xml:space="preserve">Naknade za korištenje cestovnog zemljišta                                 </t>
  </si>
  <si>
    <t xml:space="preserve">Ostali nespomenuti prihodi               </t>
  </si>
  <si>
    <t xml:space="preserve">Redovno održ.cesta i objekata                                              </t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</si>
  <si>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</si>
  <si>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</si>
  <si>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</si>
  <si>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t xml:space="preserve">Zdravstvene i veterinarske usluge                                               </t>
  </si>
  <si>
    <t xml:space="preserve">Ostale usluge                             </t>
  </si>
  <si>
    <t xml:space="preserve">Ostali nespomenuti rashodi poslovanja               </t>
  </si>
  <si>
    <t xml:space="preserve">Ostali građevinski objekti                                           </t>
  </si>
  <si>
    <t xml:space="preserve">Instrumenti, uređaji i strojevi                                                     </t>
  </si>
  <si>
    <t xml:space="preserve">Odvjetničke,revizorske,itd. usluge                                     </t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</si>
  <si>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</si>
  <si>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</si>
  <si>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</si>
  <si>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</si>
  <si>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Šifra</t>
  </si>
  <si>
    <t>Naziv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</si>
  <si>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</si>
  <si>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</si>
  <si>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</si>
  <si>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</si>
  <si>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</si>
  <si>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Doprinosi za zapošljavanje           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</si>
  <si>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</si>
  <si>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</si>
  <si>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</si>
  <si>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</si>
  <si>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</si>
  <si>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</si>
  <si>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</si>
  <si>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</si>
  <si>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</si>
  <si>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</si>
  <si>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</si>
  <si>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</si>
  <si>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</si>
  <si>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</si>
  <si>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</si>
  <si>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</si>
  <si>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</si>
  <si>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</si>
  <si>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</si>
  <si>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</si>
  <si>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</si>
  <si>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</si>
  <si>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</si>
  <si>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</si>
  <si>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</si>
  <si>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</si>
  <si>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</si>
  <si>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</si>
  <si>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</si>
  <si>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</si>
  <si>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</si>
  <si>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</si>
  <si>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</si>
  <si>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</si>
  <si>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</si>
  <si>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</si>
  <si>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</si>
  <si>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</si>
  <si>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</si>
  <si>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</si>
  <si>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</si>
  <si>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</si>
  <si>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</si>
  <si>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</si>
  <si>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</si>
  <si>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</si>
  <si>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</si>
  <si>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t xml:space="preserve">II. POSEBNI DIO           </t>
  </si>
  <si>
    <t xml:space="preserve">SUFINANCIRANJE  </t>
  </si>
  <si>
    <t>A1007</t>
  </si>
  <si>
    <t>K2010</t>
  </si>
  <si>
    <t>Stambeni objekti</t>
  </si>
  <si>
    <t>Prihodi od prodaje garđevinskih objekata</t>
  </si>
  <si>
    <t>Službena, radna i zaštitna odjeća</t>
  </si>
  <si>
    <t>Pristojbe i naknade</t>
  </si>
  <si>
    <t>Prihodi od pruženih usuga</t>
  </si>
  <si>
    <t>Otplata glavnice primljenih kredita i zajmova od kreditnih  i ostalih financijskih institucija izvan javnog sektora</t>
  </si>
  <si>
    <t xml:space="preserve">Otplata glavnice primljenih kredita od tuzemnih kreditnih institucija izvan javnog sektora   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</si>
  <si>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</si>
  <si>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</si>
  <si>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</si>
  <si>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</si>
  <si>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Pomoći iz inozemstva (darovnice) i od subjekata unutar općeg proračuna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</si>
  <si>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</si>
  <si>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</si>
  <si>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</si>
  <si>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</si>
  <si>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</si>
  <si>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</si>
  <si>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</si>
  <si>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</si>
  <si>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</si>
  <si>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</si>
  <si>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</si>
  <si>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</si>
  <si>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</si>
  <si>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</si>
  <si>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</si>
  <si>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</si>
  <si>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</si>
  <si>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</si>
  <si>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</si>
  <si>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</si>
  <si>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>Ostali prihodi od financijske imovine</t>
  </si>
  <si>
    <t>Prihodi od prodaje postrojenja i opreme</t>
  </si>
  <si>
    <t>Uredska oprema i namještaj</t>
  </si>
  <si>
    <t>Prihod od prodaje prijevoznih sredstava</t>
  </si>
  <si>
    <t>Prijevozna sredstva u cestovnom prometu</t>
  </si>
  <si>
    <t xml:space="preserve">Naknada za uporabu javnih motornih i priključnih vozila registriranih izvan Republike Hrvatske                             </t>
  </si>
  <si>
    <t>Doprinosi za obvezno zdravstveno osiguranje</t>
  </si>
  <si>
    <t>Prijevozna sredstva u riječnom i pomorskom prometu</t>
  </si>
  <si>
    <t>K2012</t>
  </si>
  <si>
    <t>INVESTICIJSKO ODRŽAVANJE DRŽAVNIH CESTA</t>
  </si>
  <si>
    <t>4211</t>
  </si>
  <si>
    <t xml:space="preserve">Oprema za ostale namjene                                                     </t>
  </si>
  <si>
    <t>Oprema za ostale namjene</t>
  </si>
  <si>
    <t>K2011</t>
  </si>
  <si>
    <t>ULAGANJE U ŽUPANIJSKE I LOKALNE CESTE</t>
  </si>
  <si>
    <t>Naknada za kontrolu izvanrednog prijevoza</t>
  </si>
  <si>
    <t xml:space="preserve">Naknada za izvanredni prijevoz  (dozvole i suglasnosti)                                                                                    </t>
  </si>
  <si>
    <t>Prihodi od kamata na dane zajmove</t>
  </si>
  <si>
    <t>Prihodi od kamata na dane zajmove trgovačkim društvima i obrtnicima izvan javnog sektora</t>
  </si>
  <si>
    <t>Pomoći unutar opće države - ŽUC</t>
  </si>
  <si>
    <t>Kapitalne pomoći unutar općeg proračuna - ŽUC</t>
  </si>
  <si>
    <t xml:space="preserve">Kapitalne pomoći unutar općeg proračuna </t>
  </si>
  <si>
    <t>Pomoći unutar opće države</t>
  </si>
  <si>
    <t xml:space="preserve">Kapitalne pomoći </t>
  </si>
  <si>
    <t>Kapitalne pomoći bankama i ostalim fin.org.i trgovačkim društvima</t>
  </si>
  <si>
    <t>Sanacija šteta na poplavljenim područjima</t>
  </si>
  <si>
    <t>A1009</t>
  </si>
  <si>
    <t>SANACIJA ŠTETA NA POPLAVLJENIM PODRUČJIMA</t>
  </si>
  <si>
    <t>A1008</t>
  </si>
  <si>
    <t xml:space="preserve">SUFINANCIRANJE  HAC-a </t>
  </si>
  <si>
    <t>Kapitalne pomoći bankama i ostalim fin.inst. i trgov.društvima u javnom sektoru</t>
  </si>
  <si>
    <t>Pomoći od institucija i tijela EU</t>
  </si>
  <si>
    <t>Primljeni zajmovi od državnog proračuna - kratkoročni</t>
  </si>
  <si>
    <t>Primljeni zajmovi od drugih razina vlasti</t>
  </si>
  <si>
    <t>Otplata glavnice primljenih zajmova od državnog proračuna-kratkoročni</t>
  </si>
  <si>
    <t>Otplata glavnice primljenih zajmova od drugih razina vlasti</t>
  </si>
  <si>
    <t>Otplata glavnice primljenih kredita od državnog proračuna - kratkoročni</t>
  </si>
  <si>
    <t>Kamate za primljene zajmove od drž.proračuna - kratkoročni</t>
  </si>
  <si>
    <t>3428</t>
  </si>
  <si>
    <t>Pomoći iz državnog proračuna temeljem prijenosa sredstava EU</t>
  </si>
  <si>
    <t>Pomoći iz drž.proračuna temeljem prijenosa sredstava EU</t>
  </si>
  <si>
    <t>K2013</t>
  </si>
  <si>
    <t>SANACIJA KLIZIŠTA</t>
  </si>
  <si>
    <t>Poslovni objekti</t>
  </si>
  <si>
    <t>Primici od prodaje dionica i udjela u glavnici trgovačkih društava izvan javnog sektora</t>
  </si>
  <si>
    <t>8341</t>
  </si>
  <si>
    <t>Kapitalne pomoći iz proračuna -klizišta (Fond za zaštitu okoliša)</t>
  </si>
  <si>
    <t>Kapitalne pomoći iz proračuna-naknada iz goriva</t>
  </si>
  <si>
    <t xml:space="preserve">Kapitalne pomoći iz proračuna-nacionalna komponenta </t>
  </si>
  <si>
    <t>Tekuće pomoći iz proračuna - nacionalna komponenta</t>
  </si>
  <si>
    <t>Tekuće pomoći iz proračuna</t>
  </si>
  <si>
    <t>Tekuće pomoći iz drž. prorač. temeljem prijenosa sredstava EU</t>
  </si>
  <si>
    <t>Kapitalne pomoći iz drž. prorač.temeljem prijenosa sred. EU</t>
  </si>
  <si>
    <t>EU FONDOVI ukupno</t>
  </si>
  <si>
    <t>UKUPNI PRIHODI</t>
  </si>
  <si>
    <t>UKUPNI RASHODI</t>
  </si>
  <si>
    <t>Tekuće pomoći iz proračuna (Ministarstvo poljopriv.-poplave)</t>
  </si>
  <si>
    <t xml:space="preserve">Sitni inventar i auto gume                                                             </t>
  </si>
  <si>
    <t xml:space="preserve">Stambeni objekti                                                                          </t>
  </si>
  <si>
    <t xml:space="preserve">Prihodi od pozit. tečaj. razlika  i razlika zbog primj. val. klauz.                                     </t>
  </si>
  <si>
    <t xml:space="preserve">Doprinosi na plaće                </t>
  </si>
  <si>
    <t xml:space="preserve">Plaće za redovan rad                                                                 </t>
  </si>
  <si>
    <t xml:space="preserve">Ostali rashodi za zaposlene                                   </t>
  </si>
  <si>
    <t xml:space="preserve">Službena putovanja                                                                </t>
  </si>
  <si>
    <t xml:space="preserve">Naknade za prijevoz, za rad na terenu i odvojeni život     </t>
  </si>
  <si>
    <t xml:space="preserve">Stručno usavršavanje zaposlenika                                      </t>
  </si>
  <si>
    <t xml:space="preserve">Uredski materijal i ostali materijalni rashodi                       </t>
  </si>
  <si>
    <t xml:space="preserve">Energija                                                                                            </t>
  </si>
  <si>
    <t xml:space="preserve">Usluge telefona, pošte i prijevoza                                        </t>
  </si>
  <si>
    <t xml:space="preserve">Usluge HAK-a i Hidrometeor. zavoda                 </t>
  </si>
  <si>
    <t xml:space="preserve">Izvanredno održavanje cesta                                              </t>
  </si>
  <si>
    <t xml:space="preserve">Zakupnine i najamnine                                                                     </t>
  </si>
  <si>
    <t xml:space="preserve">Intelektualne i osobne usluge            </t>
  </si>
  <si>
    <t xml:space="preserve">Studije i razvojne pripreme                                                   </t>
  </si>
  <si>
    <t xml:space="preserve">Ostale intelektualne usluge                                                                         </t>
  </si>
  <si>
    <t xml:space="preserve">Računalne usluge                                                                  </t>
  </si>
  <si>
    <t xml:space="preserve">Naknade za rad predstav. i izvršnih tijela, povjer. i sl.                                                      </t>
  </si>
  <si>
    <t xml:space="preserve">Kamate za prim. zajmove od drugih razina vlasti - državni proračun                                               </t>
  </si>
  <si>
    <t xml:space="preserve">Kamate za primljene kredite i zajmove od kreditnih  i ostalih financijskih institucija izvan javnog sektora                                                    </t>
  </si>
  <si>
    <t xml:space="preserve">Tuzemne kreditne institucije                                         </t>
  </si>
  <si>
    <t xml:space="preserve">Inozemne kreditne institucije                                                           </t>
  </si>
  <si>
    <t xml:space="preserve">Poslovni objekti                                                                          </t>
  </si>
  <si>
    <t xml:space="preserve">Ceste, željeznice i ostali prometni objekti                </t>
  </si>
  <si>
    <t xml:space="preserve">Uredska oprema i namještaj      </t>
  </si>
  <si>
    <t xml:space="preserve">Komunikacijska oprema                                                              </t>
  </si>
  <si>
    <t xml:space="preserve">Oprema za održavanje i zaštitu                                                   </t>
  </si>
  <si>
    <t xml:space="preserve">Prijevozna sredstva u cestovnom prometu                           </t>
  </si>
  <si>
    <t>PRIJENOS DEPOZITA U SLJEDEĆE RAZDOBLJE</t>
  </si>
  <si>
    <t>IZDACI ZA FINANC.  IMOVINU I OTPLATE ZAJMOVA</t>
  </si>
  <si>
    <t>03</t>
  </si>
  <si>
    <t>IZVRŠENJE
2014.</t>
  </si>
  <si>
    <t>PLAN
2015.</t>
  </si>
  <si>
    <t>PRIJEDLOG PRORAČUNA ZA 2016.</t>
  </si>
  <si>
    <t>PROJEKCIJA PRORAČUNA ZA 2017.</t>
  </si>
  <si>
    <t>PROJEKCIJA PRORAČUNA ZA 2018.</t>
  </si>
  <si>
    <r>
      <t xml:space="preserve">Sufinanciranje cijene usluge, participacije i slično                    </t>
    </r>
    <r>
      <rPr>
        <b/>
        <sz val="11"/>
        <rFont val="Times New Roman"/>
        <family val="1"/>
      </rPr>
      <t xml:space="preserve"> </t>
    </r>
  </si>
  <si>
    <t>Pods-kupina</t>
  </si>
  <si>
    <t>Izvršenje
2014.</t>
  </si>
  <si>
    <t>Plan
2015.</t>
  </si>
  <si>
    <t>Prijedlog proračuna za 
2016.</t>
  </si>
  <si>
    <t>Projekcija proračuna za
2017.</t>
  </si>
  <si>
    <t>Projekcija proračuna za
2018.</t>
  </si>
  <si>
    <r>
      <t xml:space="preserve">Doprinosi za obvezno osiguranje u slučaju nezaposlenosti                                            </t>
    </r>
    <r>
      <rPr>
        <b/>
        <sz val="11"/>
        <rFont val="Times New Roman"/>
        <family val="1"/>
      </rPr>
      <t xml:space="preserve"> </t>
    </r>
  </si>
  <si>
    <r>
      <t xml:space="preserve">Premije i osiguranja                                                                   </t>
    </r>
    <r>
      <rPr>
        <b/>
        <sz val="11"/>
        <rFont val="Times New Roman"/>
        <family val="1"/>
      </rPr>
      <t xml:space="preserve"> </t>
    </r>
  </si>
  <si>
    <r>
      <t xml:space="preserve">Reprezentacija                                                                                </t>
    </r>
    <r>
      <rPr>
        <b/>
        <sz val="11"/>
        <rFont val="Times New Roman"/>
        <family val="1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</si>
  <si>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11"/>
        <rFont val="Times New Roman"/>
        <family val="1"/>
      </rPr>
      <t xml:space="preserve"> </t>
    </r>
  </si>
  <si>
    <r>
      <t xml:space="preserve">Bankarske usluge i usluge platnog prometa                            </t>
    </r>
    <r>
      <rPr>
        <b/>
        <sz val="11"/>
        <rFont val="Times New Roman"/>
        <family val="1"/>
      </rPr>
      <t xml:space="preserve"> </t>
    </r>
  </si>
  <si>
    <r>
      <t xml:space="preserve">Negativne tečajne razlike i razlike zbog primjene valutne klauzula                            </t>
    </r>
    <r>
      <rPr>
        <b/>
        <sz val="11"/>
        <rFont val="Times New Roman"/>
        <family val="1"/>
      </rPr>
      <t xml:space="preserve">  </t>
    </r>
  </si>
  <si>
    <r>
      <t xml:space="preserve">Zatezne kamate                                                                           </t>
    </r>
    <r>
      <rPr>
        <b/>
        <sz val="11"/>
        <rFont val="Times New Roman"/>
        <family val="1"/>
      </rPr>
      <t xml:space="preserve"> </t>
    </r>
  </si>
  <si>
    <r>
      <t xml:space="preserve">Ostali nespomenuti financijski rashodi                      </t>
    </r>
    <r>
      <rPr>
        <b/>
        <sz val="11"/>
        <rFont val="Times New Roman"/>
        <family val="1"/>
      </rPr>
      <t xml:space="preserve"> </t>
    </r>
  </si>
  <si>
    <r>
      <t xml:space="preserve">Naknade šteta pravnim i fizičkim osobama  </t>
    </r>
    <r>
      <rPr>
        <b/>
        <sz val="11"/>
        <rFont val="Times New Roman"/>
        <family val="1"/>
      </rPr>
      <t xml:space="preserve">                               </t>
    </r>
  </si>
  <si>
    <r>
      <t xml:space="preserve">Licence                 </t>
    </r>
    <r>
      <rPr>
        <b/>
        <sz val="11"/>
        <rFont val="Times New Roman"/>
        <family val="1"/>
      </rPr>
      <t xml:space="preserve">                                                                          </t>
    </r>
  </si>
  <si>
    <r>
      <t xml:space="preserve">Ulaganja u računalne programe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</t>
    </r>
  </si>
  <si>
    <r>
      <t xml:space="preserve">Plaće za redovan rad           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  </t>
    </r>
  </si>
  <si>
    <r>
      <t xml:space="preserve">Doprinosi za zdravstveno osiguranje osiguranje </t>
    </r>
    <r>
      <rPr>
        <b/>
        <sz val="11"/>
        <color indexed="10"/>
        <rFont val="Times New Roman"/>
        <family val="1"/>
        <charset val="238"/>
      </rPr>
      <t xml:space="preserve">           </t>
    </r>
  </si>
  <si>
    <r>
      <t xml:space="preserve">Službena putovanja                                                     </t>
    </r>
    <r>
      <rPr>
        <sz val="11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</si>
  <si>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sz val="11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</si>
  <si>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sz val="11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</si>
  <si>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</si>
  <si>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sz val="11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</si>
  <si>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sz val="11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</si>
  <si>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sz val="11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</si>
  <si>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sz val="11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</si>
  <si>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sz val="11"/>
        <color indexed="10"/>
        <rFont val="Times New Roman"/>
        <family val="1"/>
        <charset val="238"/>
      </rPr>
      <t xml:space="preserve">  </t>
    </r>
  </si>
  <si>
    <r>
      <t xml:space="preserve">Naknade za rad predst.i izvršnih tijela, povjeren. i sl.               </t>
    </r>
    <r>
      <rPr>
        <b/>
        <sz val="11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</si>
  <si>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</si>
  <si>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</si>
  <si>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b/>
        <sz val="11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</si>
  <si>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b/>
        <sz val="11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</si>
  <si>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</si>
  <si>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b/>
        <sz val="11"/>
        <color indexed="10"/>
        <rFont val="Times New Roman"/>
        <family val="1"/>
        <charset val="238"/>
      </rPr>
      <t xml:space="preserve"> </t>
    </r>
  </si>
  <si>
    <r>
      <t xml:space="preserve">Uredska oprema i namještaj                      </t>
    </r>
    <r>
      <rPr>
        <b/>
        <sz val="11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</si>
  <si>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</si>
  <si>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</si>
  <si>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</si>
  <si>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</t>
    </r>
  </si>
  <si>
    <r>
      <t xml:space="preserve">Stambeni objekti                               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 </t>
    </r>
  </si>
  <si>
    <r>
      <t xml:space="preserve">Poslovni objekti                                                                             </t>
    </r>
    <r>
      <rPr>
        <b/>
        <sz val="11"/>
        <color indexed="10"/>
        <rFont val="Times New Roman"/>
        <family val="1"/>
        <charset val="238"/>
      </rPr>
      <t xml:space="preserve">  </t>
    </r>
  </si>
  <si>
    <r>
      <t xml:space="preserve">Intelektualne i osobne usluge          </t>
    </r>
    <r>
      <rPr>
        <sz val="11"/>
        <color indexed="10"/>
        <rFont val="Times New Roman"/>
        <family val="1"/>
        <charset val="238"/>
      </rPr>
      <t xml:space="preserve">  </t>
    </r>
  </si>
  <si>
    <t xml:space="preserve">FINANCIJSKI PLAN HRVATSKIH CESTA  ZA 2016. I PROJEKCIJE PLANA ZA 2017. I 2018. GODINU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</si>
</sst>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4" x14ac:knownFonts="1">
    <font>
      <sz val="10"/>
      <color indexed="8"/>
      <name val="MS Sans Serif"/>
      <charset val="238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10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2"/>
      <name val="MS Sans Serif"/>
      <family val="2"/>
      <charset val="238"/>
    </font>
    <font>
      <sz val="14"/>
      <name val="Times New Roman"/>
      <family val="1"/>
    </font>
    <font>
      <sz val="8"/>
      <name val="MS Sans Serif"/>
      <family val="2"/>
      <charset val="238"/>
    </font>
    <font>
      <b/>
      <sz val="11"/>
      <name val="Times New Roman"/>
      <family val="1"/>
      <charset val="238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sz val="13"/>
      <name val="MS Sans Serif"/>
      <family val="2"/>
      <charset val="238"/>
    </font>
    <font>
      <sz val="13"/>
      <color indexed="8"/>
      <name val="MS Sans Serif"/>
      <family val="2"/>
      <charset val="238"/>
    </font>
    <font>
      <b/>
      <sz val="11"/>
      <name val="Times New Roman"/>
      <family val="1"/>
    </font>
    <font>
      <sz val="11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</font>
    <font>
      <b/>
      <i/>
      <sz val="11"/>
      <color rgb="FF0000FF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0000FF"/>
      <name val="Times New Roman"/>
      <family val="1"/>
    </font>
    <font>
      <sz val="11"/>
      <color indexed="10"/>
      <name val="Times New Roman"/>
      <family val="1"/>
    </font>
    <font>
      <sz val="11"/>
      <color indexed="20"/>
      <name val="Times New Roman"/>
      <family val="1"/>
      <charset val="238"/>
    </font>
    <font>
      <sz val="11"/>
      <color indexed="56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1"/>
      <color indexed="17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rgb="FF0000FF"/>
      <name val="MS Sans Serif"/>
      <family val="2"/>
      <charset val="238"/>
    </font>
    <font>
      <sz val="11"/>
      <color theme="0"/>
      <name val="Times New Roman"/>
      <family val="1"/>
      <charset val="238"/>
    </font>
    <font>
      <sz val="11"/>
      <color theme="5" tint="-0.249977111117893"/>
      <name val="Times New Roman"/>
      <family val="1"/>
    </font>
    <font>
      <sz val="11"/>
      <color rgb="FF7030A0"/>
      <name val="Times New Roman"/>
      <family val="1"/>
    </font>
    <font>
      <b/>
      <sz val="11"/>
      <color indexed="8"/>
      <name val="MS Sans Serif"/>
      <family val="2"/>
      <charset val="238"/>
    </font>
    <font>
      <b/>
      <sz val="11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8" fillId="0" borderId="0" applyFont="0" applyFill="0" applyBorder="0" applyAlignment="0" applyProtection="0"/>
    <xf numFmtId="0" fontId="19" fillId="0" borderId="0"/>
    <xf numFmtId="0" fontId="17" fillId="0" borderId="0"/>
    <xf numFmtId="0" fontId="19" fillId="0" borderId="0"/>
  </cellStyleXfs>
  <cellXfs count="355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wrapText="1"/>
    </xf>
    <xf numFmtId="0" fontId="9" fillId="2" borderId="0" xfId="0" applyNumberFormat="1" applyFont="1" applyFill="1" applyBorder="1" applyAlignment="1" applyProtection="1">
      <alignment horizontal="left" wrapText="1"/>
    </xf>
    <xf numFmtId="0" fontId="10" fillId="2" borderId="0" xfId="0" applyNumberFormat="1" applyFont="1" applyFill="1" applyBorder="1" applyAlignment="1" applyProtection="1">
      <alignment wrapText="1"/>
    </xf>
    <xf numFmtId="0" fontId="7" fillId="2" borderId="0" xfId="0" applyNumberFormat="1" applyFont="1" applyFill="1" applyBorder="1" applyAlignment="1" applyProtection="1"/>
    <xf numFmtId="0" fontId="9" fillId="2" borderId="0" xfId="0" quotePrefix="1" applyNumberFormat="1" applyFont="1" applyFill="1" applyBorder="1" applyAlignment="1" applyProtection="1">
      <alignment horizontal="left" wrapText="1"/>
    </xf>
    <xf numFmtId="0" fontId="9" fillId="2" borderId="4" xfId="0" quotePrefix="1" applyNumberFormat="1" applyFont="1" applyFill="1" applyBorder="1" applyAlignment="1" applyProtection="1">
      <alignment horizontal="left" wrapText="1"/>
    </xf>
    <xf numFmtId="0" fontId="10" fillId="2" borderId="4" xfId="0" applyNumberFormat="1" applyFont="1" applyFill="1" applyBorder="1" applyAlignment="1" applyProtection="1">
      <alignment wrapText="1"/>
    </xf>
    <xf numFmtId="0" fontId="13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3" fontId="4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1" fillId="2" borderId="5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3" fontId="25" fillId="2" borderId="3" xfId="0" applyNumberFormat="1" applyFont="1" applyFill="1" applyBorder="1" applyAlignment="1">
      <alignment horizontal="right"/>
    </xf>
    <xf numFmtId="0" fontId="21" fillId="2" borderId="1" xfId="0" quotePrefix="1" applyFont="1" applyFill="1" applyBorder="1" applyAlignment="1">
      <alignment horizontal="left"/>
    </xf>
    <xf numFmtId="0" fontId="27" fillId="2" borderId="2" xfId="0" applyNumberFormat="1" applyFont="1" applyFill="1" applyBorder="1" applyAlignment="1" applyProtection="1"/>
    <xf numFmtId="3" fontId="25" fillId="2" borderId="3" xfId="0" applyNumberFormat="1" applyFont="1" applyFill="1" applyBorder="1" applyAlignment="1" applyProtection="1">
      <alignment wrapText="1"/>
    </xf>
    <xf numFmtId="3" fontId="25" fillId="3" borderId="3" xfId="0" applyNumberFormat="1" applyFont="1" applyFill="1" applyBorder="1" applyAlignment="1" applyProtection="1">
      <alignment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Alignment="1" applyProtection="1">
      <alignment horizontal="center"/>
    </xf>
    <xf numFmtId="4" fontId="25" fillId="0" borderId="7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 applyProtection="1">
      <alignment horizontal="left" wrapText="1"/>
    </xf>
    <xf numFmtId="0" fontId="28" fillId="2" borderId="5" xfId="0" applyNumberFormat="1" applyFont="1" applyFill="1" applyBorder="1" applyAlignment="1" applyProtection="1">
      <alignment horizontal="left" wrapText="1"/>
    </xf>
    <xf numFmtId="0" fontId="25" fillId="2" borderId="5" xfId="0" quotePrefix="1" applyNumberFormat="1" applyFont="1" applyFill="1" applyBorder="1" applyAlignment="1" applyProtection="1">
      <alignment horizontal="left" wrapText="1"/>
    </xf>
    <xf numFmtId="3" fontId="25" fillId="2" borderId="5" xfId="0" applyNumberFormat="1" applyFont="1" applyFill="1" applyBorder="1" applyAlignment="1" applyProtection="1">
      <alignment wrapText="1"/>
    </xf>
    <xf numFmtId="3" fontId="25" fillId="2" borderId="0" xfId="0" applyNumberFormat="1" applyFont="1" applyFill="1" applyBorder="1" applyAlignment="1" applyProtection="1">
      <alignment wrapText="1"/>
    </xf>
    <xf numFmtId="0" fontId="33" fillId="2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horizontal="left" wrapText="1"/>
    </xf>
    <xf numFmtId="0" fontId="25" fillId="2" borderId="0" xfId="0" applyNumberFormat="1" applyFont="1" applyFill="1" applyBorder="1" applyAlignment="1" applyProtection="1">
      <alignment horizontal="left" vertical="top" wrapText="1"/>
    </xf>
    <xf numFmtId="0" fontId="25" fillId="2" borderId="0" xfId="0" applyNumberFormat="1" applyFont="1" applyFill="1" applyBorder="1" applyAlignment="1" applyProtection="1">
      <alignment wrapText="1"/>
    </xf>
    <xf numFmtId="3" fontId="21" fillId="2" borderId="0" xfId="0" applyNumberFormat="1" applyFont="1" applyFill="1" applyBorder="1" applyAlignment="1" applyProtection="1">
      <alignment wrapText="1"/>
    </xf>
    <xf numFmtId="0" fontId="28" fillId="2" borderId="0" xfId="0" quotePrefix="1" applyNumberFormat="1" applyFont="1" applyFill="1" applyBorder="1" applyAlignment="1" applyProtection="1">
      <alignment horizontal="left" wrapText="1"/>
    </xf>
    <xf numFmtId="3" fontId="28" fillId="2" borderId="0" xfId="0" applyNumberFormat="1" applyFont="1" applyFill="1" applyBorder="1" applyAlignment="1" applyProtection="1">
      <alignment wrapText="1"/>
    </xf>
    <xf numFmtId="4" fontId="28" fillId="0" borderId="0" xfId="0" applyNumberFormat="1" applyFont="1" applyFill="1" applyBorder="1" applyAlignment="1" applyProtection="1">
      <alignment wrapText="1"/>
    </xf>
    <xf numFmtId="3" fontId="34" fillId="2" borderId="0" xfId="0" applyNumberFormat="1" applyFont="1" applyFill="1" applyBorder="1" applyAlignment="1" applyProtection="1">
      <alignment wrapText="1"/>
    </xf>
    <xf numFmtId="3" fontId="30" fillId="2" borderId="0" xfId="0" applyNumberFormat="1" applyFont="1" applyFill="1" applyBorder="1" applyAlignment="1" applyProtection="1">
      <alignment wrapText="1"/>
    </xf>
    <xf numFmtId="0" fontId="30" fillId="2" borderId="0" xfId="0" applyNumberFormat="1" applyFont="1" applyFill="1" applyBorder="1" applyAlignment="1" applyProtection="1"/>
    <xf numFmtId="3" fontId="28" fillId="3" borderId="0" xfId="0" applyNumberFormat="1" applyFont="1" applyFill="1" applyBorder="1" applyAlignment="1" applyProtection="1">
      <alignment wrapText="1"/>
    </xf>
    <xf numFmtId="3" fontId="34" fillId="3" borderId="0" xfId="0" applyNumberFormat="1" applyFont="1" applyFill="1" applyBorder="1" applyAlignment="1" applyProtection="1">
      <alignment wrapText="1"/>
    </xf>
    <xf numFmtId="3" fontId="30" fillId="3" borderId="0" xfId="0" applyNumberFormat="1" applyFont="1" applyFill="1" applyBorder="1" applyAlignment="1" applyProtection="1">
      <alignment wrapText="1"/>
    </xf>
    <xf numFmtId="0" fontId="28" fillId="3" borderId="0" xfId="0" applyNumberFormat="1" applyFont="1" applyFill="1" applyBorder="1" applyAlignment="1" applyProtection="1">
      <alignment horizontal="left" wrapText="1"/>
    </xf>
    <xf numFmtId="0" fontId="28" fillId="3" borderId="0" xfId="0" quotePrefix="1" applyNumberFormat="1" applyFont="1" applyFill="1" applyBorder="1" applyAlignment="1" applyProtection="1">
      <alignment horizontal="left" wrapText="1"/>
    </xf>
    <xf numFmtId="3" fontId="30" fillId="4" borderId="0" xfId="0" applyNumberFormat="1" applyFont="1" applyFill="1" applyBorder="1" applyAlignment="1" applyProtection="1">
      <alignment wrapText="1"/>
    </xf>
    <xf numFmtId="3" fontId="30" fillId="2" borderId="0" xfId="0" applyNumberFormat="1" applyFont="1" applyFill="1" applyBorder="1" applyAlignment="1" applyProtection="1"/>
    <xf numFmtId="3" fontId="35" fillId="4" borderId="0" xfId="0" applyNumberFormat="1" applyFont="1" applyFill="1" applyBorder="1" applyAlignment="1" applyProtection="1">
      <alignment wrapText="1"/>
    </xf>
    <xf numFmtId="0" fontId="35" fillId="2" borderId="0" xfId="0" applyNumberFormat="1" applyFont="1" applyFill="1" applyBorder="1" applyAlignment="1" applyProtection="1"/>
    <xf numFmtId="0" fontId="36" fillId="2" borderId="0" xfId="0" applyNumberFormat="1" applyFont="1" applyFill="1" applyBorder="1" applyAlignment="1" applyProtection="1">
      <alignment horizontal="left" wrapText="1"/>
    </xf>
    <xf numFmtId="0" fontId="36" fillId="3" borderId="0" xfId="0" applyNumberFormat="1" applyFont="1" applyFill="1" applyBorder="1" applyAlignment="1" applyProtection="1">
      <alignment horizontal="left" wrapText="1"/>
    </xf>
    <xf numFmtId="0" fontId="25" fillId="3" borderId="0" xfId="0" applyNumberFormat="1" applyFont="1" applyFill="1" applyBorder="1" applyAlignment="1" applyProtection="1">
      <alignment horizontal="left" wrapText="1"/>
    </xf>
    <xf numFmtId="0" fontId="25" fillId="3" borderId="0" xfId="0" quotePrefix="1" applyNumberFormat="1" applyFont="1" applyFill="1" applyBorder="1" applyAlignment="1" applyProtection="1">
      <alignment horizontal="left" wrapText="1"/>
    </xf>
    <xf numFmtId="3" fontId="25" fillId="3" borderId="0" xfId="0" applyNumberFormat="1" applyFont="1" applyFill="1" applyBorder="1" applyAlignment="1" applyProtection="1">
      <alignment wrapText="1"/>
    </xf>
    <xf numFmtId="3" fontId="37" fillId="3" borderId="0" xfId="0" applyNumberFormat="1" applyFont="1" applyFill="1" applyBorder="1" applyAlignment="1" applyProtection="1">
      <alignment wrapText="1"/>
    </xf>
    <xf numFmtId="0" fontId="37" fillId="2" borderId="0" xfId="0" applyNumberFormat="1" applyFont="1" applyFill="1" applyBorder="1" applyAlignment="1" applyProtection="1"/>
    <xf numFmtId="3" fontId="29" fillId="3" borderId="0" xfId="0" applyNumberFormat="1" applyFont="1" applyFill="1" applyBorder="1" applyAlignment="1" applyProtection="1">
      <alignment wrapText="1"/>
    </xf>
    <xf numFmtId="0" fontId="25" fillId="2" borderId="0" xfId="0" applyNumberFormat="1" applyFont="1" applyFill="1" applyBorder="1" applyAlignment="1" applyProtection="1">
      <alignment horizontal="left" wrapText="1"/>
    </xf>
    <xf numFmtId="3" fontId="38" fillId="2" borderId="0" xfId="0" applyNumberFormat="1" applyFont="1" applyFill="1" applyBorder="1" applyAlignment="1" applyProtection="1">
      <alignment wrapText="1"/>
    </xf>
    <xf numFmtId="4" fontId="28" fillId="3" borderId="0" xfId="0" applyNumberFormat="1" applyFont="1" applyFill="1" applyBorder="1" applyAlignment="1" applyProtection="1">
      <alignment wrapText="1"/>
    </xf>
    <xf numFmtId="0" fontId="28" fillId="2" borderId="0" xfId="0" applyNumberFormat="1" applyFont="1" applyFill="1" applyBorder="1" applyAlignment="1" applyProtection="1">
      <alignment wrapText="1"/>
    </xf>
    <xf numFmtId="3" fontId="29" fillId="2" borderId="0" xfId="0" applyNumberFormat="1" applyFont="1" applyFill="1" applyBorder="1" applyAlignment="1" applyProtection="1">
      <alignment wrapText="1"/>
    </xf>
    <xf numFmtId="3" fontId="15" fillId="2" borderId="0" xfId="0" applyNumberFormat="1" applyFont="1" applyFill="1" applyBorder="1" applyAlignment="1" applyProtection="1">
      <alignment wrapText="1"/>
    </xf>
    <xf numFmtId="0" fontId="28" fillId="3" borderId="0" xfId="0" applyNumberFormat="1" applyFont="1" applyFill="1" applyBorder="1" applyAlignment="1" applyProtection="1">
      <alignment wrapText="1"/>
    </xf>
    <xf numFmtId="3" fontId="28" fillId="2" borderId="0" xfId="0" applyNumberFormat="1" applyFont="1" applyFill="1" applyBorder="1" applyAlignment="1" applyProtection="1">
      <alignment horizontal="right" wrapText="1"/>
    </xf>
    <xf numFmtId="0" fontId="28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38" fillId="2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>
      <alignment horizontal="left" wrapText="1"/>
    </xf>
    <xf numFmtId="0" fontId="38" fillId="2" borderId="0" xfId="0" applyNumberFormat="1" applyFont="1" applyFill="1" applyBorder="1" applyAlignment="1" applyProtection="1">
      <alignment horizontal="left" wrapText="1"/>
    </xf>
    <xf numFmtId="0" fontId="30" fillId="2" borderId="0" xfId="0" applyNumberFormat="1" applyFont="1" applyFill="1" applyBorder="1" applyAlignment="1" applyProtection="1">
      <alignment horizontal="left" wrapText="1"/>
    </xf>
    <xf numFmtId="0" fontId="30" fillId="2" borderId="0" xfId="0" applyNumberFormat="1" applyFont="1" applyFill="1" applyBorder="1" applyAlignment="1" applyProtection="1">
      <alignment wrapText="1"/>
    </xf>
    <xf numFmtId="0" fontId="38" fillId="6" borderId="0" xfId="0" applyNumberFormat="1" applyFont="1" applyFill="1" applyBorder="1" applyAlignment="1" applyProtection="1">
      <alignment horizontal="left" wrapText="1"/>
    </xf>
    <xf numFmtId="0" fontId="38" fillId="6" borderId="0" xfId="0" applyNumberFormat="1" applyFont="1" applyFill="1" applyBorder="1" applyAlignment="1" applyProtection="1">
      <alignment wrapText="1"/>
    </xf>
    <xf numFmtId="3" fontId="38" fillId="6" borderId="0" xfId="0" applyNumberFormat="1" applyFont="1" applyFill="1" applyBorder="1" applyAlignment="1" applyProtection="1">
      <alignment wrapText="1"/>
    </xf>
    <xf numFmtId="0" fontId="30" fillId="6" borderId="0" xfId="0" applyNumberFormat="1" applyFont="1" applyFill="1" applyBorder="1" applyAlignment="1" applyProtection="1">
      <alignment horizontal="left" wrapText="1"/>
    </xf>
    <xf numFmtId="0" fontId="30" fillId="6" borderId="0" xfId="0" applyNumberFormat="1" applyFont="1" applyFill="1" applyBorder="1" applyAlignment="1" applyProtection="1">
      <alignment wrapText="1"/>
    </xf>
    <xf numFmtId="3" fontId="30" fillId="6" borderId="0" xfId="0" applyNumberFormat="1" applyFont="1" applyFill="1" applyBorder="1" applyAlignment="1" applyProtection="1">
      <alignment wrapText="1"/>
    </xf>
    <xf numFmtId="0" fontId="30" fillId="6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39" fillId="0" borderId="0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>
      <alignment wrapText="1"/>
    </xf>
    <xf numFmtId="3" fontId="39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wrapText="1"/>
    </xf>
    <xf numFmtId="3" fontId="33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1" fillId="0" borderId="5" xfId="0" quotePrefix="1" applyFont="1" applyBorder="1" applyAlignment="1">
      <alignment horizontal="center" vertical="center" wrapText="1"/>
    </xf>
    <xf numFmtId="0" fontId="31" fillId="0" borderId="5" xfId="0" quotePrefix="1" applyNumberFormat="1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3" fontId="15" fillId="0" borderId="5" xfId="4" applyNumberFormat="1" applyFont="1" applyFill="1" applyBorder="1" applyAlignment="1">
      <alignment horizontal="center" vertical="center" wrapText="1"/>
    </xf>
    <xf numFmtId="0" fontId="25" fillId="0" borderId="2" xfId="0" quotePrefix="1" applyFont="1" applyBorder="1" applyAlignment="1">
      <alignment horizontal="left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left"/>
    </xf>
    <xf numFmtId="0" fontId="28" fillId="2" borderId="0" xfId="0" applyNumberFormat="1" applyFont="1" applyFill="1" applyBorder="1" applyAlignment="1" applyProtection="1">
      <alignment horizontal="left"/>
    </xf>
    <xf numFmtId="0" fontId="25" fillId="2" borderId="0" xfId="0" applyFont="1" applyFill="1" applyBorder="1" applyAlignment="1">
      <alignment horizontal="left"/>
    </xf>
    <xf numFmtId="0" fontId="25" fillId="2" borderId="0" xfId="0" quotePrefix="1" applyFont="1" applyFill="1" applyBorder="1" applyAlignment="1">
      <alignment horizontal="left"/>
    </xf>
    <xf numFmtId="3" fontId="25" fillId="2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 applyProtection="1"/>
    <xf numFmtId="3" fontId="34" fillId="2" borderId="0" xfId="0" applyNumberFormat="1" applyFont="1" applyFill="1" applyBorder="1" applyAlignment="1" applyProtection="1"/>
    <xf numFmtId="3" fontId="30" fillId="0" borderId="0" xfId="0" applyNumberFormat="1" applyFont="1" applyFill="1" applyBorder="1" applyAlignment="1" applyProtection="1"/>
    <xf numFmtId="3" fontId="41" fillId="0" borderId="0" xfId="0" applyNumberFormat="1" applyFont="1" applyFill="1" applyBorder="1" applyAlignment="1" applyProtection="1"/>
    <xf numFmtId="3" fontId="28" fillId="3" borderId="0" xfId="0" applyNumberFormat="1" applyFont="1" applyFill="1" applyBorder="1" applyAlignment="1" applyProtection="1"/>
    <xf numFmtId="3" fontId="34" fillId="3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 applyProtection="1"/>
    <xf numFmtId="3" fontId="43" fillId="0" borderId="0" xfId="0" applyNumberFormat="1" applyFont="1" applyFill="1" applyBorder="1" applyAlignment="1" applyProtection="1"/>
    <xf numFmtId="0" fontId="28" fillId="0" borderId="0" xfId="0" applyFont="1" applyBorder="1" applyAlignment="1">
      <alignment horizontal="left"/>
    </xf>
    <xf numFmtId="0" fontId="44" fillId="2" borderId="0" xfId="0" applyNumberFormat="1" applyFont="1" applyFill="1" applyBorder="1" applyAlignment="1" applyProtection="1"/>
    <xf numFmtId="3" fontId="40" fillId="2" borderId="0" xfId="0" applyNumberFormat="1" applyFont="1" applyFill="1" applyBorder="1" applyAlignment="1" applyProtection="1"/>
    <xf numFmtId="3" fontId="33" fillId="2" borderId="0" xfId="0" applyNumberFormat="1" applyFont="1" applyFill="1" applyBorder="1" applyAlignment="1" applyProtection="1"/>
    <xf numFmtId="0" fontId="25" fillId="2" borderId="0" xfId="0" applyFont="1" applyFill="1" applyBorder="1" applyAlignment="1"/>
    <xf numFmtId="3" fontId="25" fillId="3" borderId="0" xfId="0" applyNumberFormat="1" applyFont="1" applyFill="1" applyBorder="1" applyAlignment="1" applyProtection="1"/>
    <xf numFmtId="4" fontId="33" fillId="2" borderId="0" xfId="0" applyNumberFormat="1" applyFont="1" applyFill="1" applyBorder="1" applyAlignment="1" applyProtection="1"/>
    <xf numFmtId="0" fontId="28" fillId="2" borderId="0" xfId="0" applyFont="1" applyFill="1" applyBorder="1" applyAlignment="1"/>
    <xf numFmtId="0" fontId="28" fillId="2" borderId="0" xfId="0" quotePrefix="1" applyFont="1" applyFill="1" applyBorder="1" applyAlignment="1">
      <alignment horizontal="left"/>
    </xf>
    <xf numFmtId="3" fontId="45" fillId="2" borderId="0" xfId="0" applyNumberFormat="1" applyFont="1" applyFill="1" applyBorder="1" applyAlignment="1" applyProtection="1"/>
    <xf numFmtId="3" fontId="28" fillId="2" borderId="0" xfId="0" applyNumberFormat="1" applyFont="1" applyFill="1" applyBorder="1" applyAlignment="1">
      <alignment horizontal="right"/>
    </xf>
    <xf numFmtId="3" fontId="34" fillId="2" borderId="0" xfId="0" applyNumberFormat="1" applyFont="1" applyFill="1" applyBorder="1" applyAlignment="1">
      <alignment horizontal="right"/>
    </xf>
    <xf numFmtId="4" fontId="30" fillId="2" borderId="0" xfId="0" applyNumberFormat="1" applyFont="1" applyFill="1" applyBorder="1" applyAlignment="1" applyProtection="1"/>
    <xf numFmtId="0" fontId="28" fillId="3" borderId="0" xfId="0" applyNumberFormat="1" applyFont="1" applyFill="1" applyBorder="1" applyAlignment="1" applyProtection="1">
      <alignment horizontal="left"/>
    </xf>
    <xf numFmtId="0" fontId="28" fillId="3" borderId="0" xfId="0" quotePrefix="1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8" fillId="3" borderId="0" xfId="0" applyFont="1" applyFill="1" applyBorder="1" applyAlignment="1"/>
    <xf numFmtId="0" fontId="28" fillId="2" borderId="0" xfId="0" applyFont="1" applyFill="1" applyBorder="1" applyAlignment="1">
      <alignment horizontal="left" wrapText="1"/>
    </xf>
    <xf numFmtId="3" fontId="33" fillId="3" borderId="0" xfId="0" applyNumberFormat="1" applyFont="1" applyFill="1" applyBorder="1" applyAlignment="1" applyProtection="1"/>
    <xf numFmtId="0" fontId="28" fillId="2" borderId="0" xfId="0" quotePrefix="1" applyFont="1" applyFill="1" applyBorder="1" applyAlignment="1">
      <alignment horizontal="left" wrapText="1"/>
    </xf>
    <xf numFmtId="0" fontId="30" fillId="2" borderId="0" xfId="0" applyNumberFormat="1" applyFont="1" applyFill="1" applyBorder="1" applyAlignment="1" applyProtection="1">
      <alignment vertical="center"/>
    </xf>
    <xf numFmtId="0" fontId="33" fillId="2" borderId="0" xfId="0" applyNumberFormat="1" applyFont="1" applyFill="1" applyBorder="1" applyAlignment="1" applyProtection="1">
      <alignment vertical="center"/>
    </xf>
    <xf numFmtId="0" fontId="45" fillId="2" borderId="0" xfId="0" applyNumberFormat="1" applyFont="1" applyFill="1" applyBorder="1" applyAlignment="1" applyProtection="1"/>
    <xf numFmtId="0" fontId="40" fillId="2" borderId="0" xfId="0" applyNumberFormat="1" applyFont="1" applyFill="1" applyBorder="1" applyAlignment="1" applyProtection="1"/>
    <xf numFmtId="4" fontId="28" fillId="2" borderId="0" xfId="0" applyNumberFormat="1" applyFont="1" applyFill="1" applyBorder="1" applyAlignment="1" applyProtection="1"/>
    <xf numFmtId="4" fontId="29" fillId="2" borderId="0" xfId="0" applyNumberFormat="1" applyFont="1" applyFill="1" applyBorder="1" applyAlignment="1" applyProtection="1"/>
    <xf numFmtId="3" fontId="28" fillId="2" borderId="0" xfId="0" quotePrefix="1" applyNumberFormat="1" applyFont="1" applyFill="1" applyBorder="1" applyAlignment="1" applyProtection="1">
      <alignment horizontal="left"/>
    </xf>
    <xf numFmtId="3" fontId="34" fillId="3" borderId="0" xfId="0" applyNumberFormat="1" applyFont="1" applyFill="1" applyBorder="1" applyAlignment="1" applyProtection="1">
      <alignment horizontal="right"/>
    </xf>
    <xf numFmtId="0" fontId="33" fillId="2" borderId="0" xfId="0" applyNumberFormat="1" applyFont="1" applyFill="1" applyBorder="1" applyAlignment="1" applyProtection="1">
      <alignment horizontal="left"/>
    </xf>
    <xf numFmtId="0" fontId="21" fillId="2" borderId="0" xfId="0" applyNumberFormat="1" applyFont="1" applyFill="1" applyBorder="1" applyAlignment="1" applyProtection="1">
      <alignment horizontal="left"/>
    </xf>
    <xf numFmtId="0" fontId="33" fillId="2" borderId="0" xfId="0" applyFont="1" applyFill="1" applyBorder="1" applyAlignment="1"/>
    <xf numFmtId="3" fontId="29" fillId="3" borderId="0" xfId="0" applyNumberFormat="1" applyFont="1" applyFill="1" applyBorder="1" applyAlignment="1" applyProtection="1"/>
    <xf numFmtId="3" fontId="47" fillId="2" borderId="0" xfId="0" applyNumberFormat="1" applyFont="1" applyFill="1" applyBorder="1" applyAlignment="1" applyProtection="1"/>
    <xf numFmtId="0" fontId="33" fillId="3" borderId="0" xfId="0" applyNumberFormat="1" applyFont="1" applyFill="1" applyBorder="1" applyAlignment="1" applyProtection="1"/>
    <xf numFmtId="0" fontId="28" fillId="3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2" xfId="0" quotePrefix="1" applyFont="1" applyBorder="1" applyAlignment="1">
      <alignment horizontal="center" vertical="center" wrapText="1"/>
    </xf>
    <xf numFmtId="0" fontId="31" fillId="0" borderId="2" xfId="0" quotePrefix="1" applyNumberFormat="1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25" fillId="2" borderId="0" xfId="0" quotePrefix="1" applyFont="1" applyFill="1" applyBorder="1" applyAlignment="1">
      <alignment horizontal="left" wrapText="1"/>
    </xf>
    <xf numFmtId="0" fontId="21" fillId="0" borderId="2" xfId="0" quotePrefix="1" applyFont="1" applyBorder="1" applyAlignment="1">
      <alignment horizontal="left" vertical="center" wrapText="1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1" fillId="2" borderId="5" xfId="0" applyNumberFormat="1" applyFont="1" applyFill="1" applyBorder="1" applyAlignment="1" applyProtection="1">
      <alignment horizontal="left"/>
    </xf>
    <xf numFmtId="3" fontId="21" fillId="2" borderId="5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>
      <alignment horizontal="left" vertical="top"/>
    </xf>
    <xf numFmtId="3" fontId="25" fillId="2" borderId="0" xfId="0" applyNumberFormat="1" applyFont="1" applyFill="1" applyBorder="1" applyAlignment="1" applyProtection="1">
      <alignment horizontal="right"/>
    </xf>
    <xf numFmtId="0" fontId="28" fillId="3" borderId="0" xfId="0" applyNumberFormat="1" applyFont="1" applyFill="1" applyBorder="1" applyAlignment="1" applyProtection="1">
      <alignment horizontal="left" vertical="top"/>
    </xf>
    <xf numFmtId="0" fontId="30" fillId="3" borderId="0" xfId="0" applyNumberFormat="1" applyFont="1" applyFill="1" applyBorder="1" applyAlignment="1" applyProtection="1"/>
    <xf numFmtId="0" fontId="25" fillId="3" borderId="0" xfId="0" applyNumberFormat="1" applyFont="1" applyFill="1" applyBorder="1" applyAlignment="1" applyProtection="1">
      <alignment horizontal="left"/>
    </xf>
    <xf numFmtId="3" fontId="28" fillId="3" borderId="0" xfId="0" applyNumberFormat="1" applyFont="1" applyFill="1" applyBorder="1" applyAlignment="1" applyProtection="1">
      <alignment horizontal="right"/>
    </xf>
    <xf numFmtId="0" fontId="25" fillId="3" borderId="0" xfId="0" applyNumberFormat="1" applyFont="1" applyFill="1" applyBorder="1" applyAlignment="1" applyProtection="1"/>
    <xf numFmtId="0" fontId="25" fillId="3" borderId="0" xfId="0" applyNumberFormat="1" applyFont="1" applyFill="1" applyBorder="1" applyAlignment="1" applyProtection="1">
      <alignment horizontal="left" vertical="top"/>
    </xf>
    <xf numFmtId="0" fontId="33" fillId="3" borderId="0" xfId="0" applyNumberFormat="1" applyFont="1" applyFill="1" applyBorder="1" applyAlignment="1" applyProtection="1">
      <alignment horizontal="left"/>
    </xf>
    <xf numFmtId="0" fontId="32" fillId="0" borderId="5" xfId="0" quotePrefix="1" applyFont="1" applyBorder="1" applyAlignment="1">
      <alignment horizontal="center" vertical="center" wrapText="1"/>
    </xf>
    <xf numFmtId="0" fontId="31" fillId="0" borderId="5" xfId="0" applyNumberFormat="1" applyFont="1" applyFill="1" applyBorder="1" applyAlignment="1" applyProtection="1">
      <alignment horizontal="center" vertical="center"/>
    </xf>
    <xf numFmtId="0" fontId="25" fillId="0" borderId="2" xfId="0" quotePrefix="1" applyFont="1" applyBorder="1" applyAlignment="1">
      <alignment horizontal="center" vertical="center" wrapText="1"/>
    </xf>
    <xf numFmtId="0" fontId="25" fillId="3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wrapText="1"/>
    </xf>
    <xf numFmtId="3" fontId="15" fillId="2" borderId="0" xfId="0" applyNumberFormat="1" applyFont="1" applyFill="1" applyBorder="1" applyAlignment="1" applyProtection="1"/>
    <xf numFmtId="3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3" fontId="49" fillId="0" borderId="0" xfId="0" applyNumberFormat="1" applyFont="1" applyFill="1" applyBorder="1" applyAlignment="1" applyProtection="1"/>
    <xf numFmtId="0" fontId="30" fillId="0" borderId="0" xfId="0" applyFont="1" applyBorder="1" applyAlignment="1">
      <alignment horizontal="left" vertical="center"/>
    </xf>
    <xf numFmtId="3" fontId="28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/>
    <xf numFmtId="0" fontId="38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0" fillId="0" borderId="0" xfId="0" quotePrefix="1" applyFont="1" applyBorder="1" applyAlignment="1">
      <alignment horizontal="left" vertical="center"/>
    </xf>
    <xf numFmtId="0" fontId="33" fillId="0" borderId="0" xfId="0" quotePrefix="1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3" fontId="29" fillId="2" borderId="0" xfId="0" applyNumberFormat="1" applyFont="1" applyFill="1" applyBorder="1" applyAlignment="1" applyProtection="1"/>
    <xf numFmtId="3" fontId="49" fillId="2" borderId="0" xfId="0" applyNumberFormat="1" applyFont="1" applyFill="1" applyBorder="1" applyAlignment="1" applyProtection="1"/>
    <xf numFmtId="0" fontId="33" fillId="0" borderId="0" xfId="0" applyFont="1" applyBorder="1" applyAlignment="1">
      <alignment horizontal="left" vertical="center" wrapText="1"/>
    </xf>
    <xf numFmtId="3" fontId="28" fillId="0" borderId="0" xfId="0" applyNumberFormat="1" applyFont="1" applyFill="1" applyBorder="1" applyAlignment="1" applyProtection="1">
      <alignment horizontal="right"/>
    </xf>
    <xf numFmtId="0" fontId="33" fillId="0" borderId="0" xfId="0" quotePrefix="1" applyNumberFormat="1" applyFont="1" applyFill="1" applyBorder="1" applyAlignment="1" applyProtection="1">
      <alignment horizontal="left"/>
    </xf>
    <xf numFmtId="3" fontId="33" fillId="0" borderId="0" xfId="0" quotePrefix="1" applyNumberFormat="1" applyFont="1" applyFill="1" applyBorder="1" applyAlignment="1" applyProtection="1">
      <alignment horizontal="left"/>
    </xf>
    <xf numFmtId="0" fontId="50" fillId="0" borderId="0" xfId="0" quotePrefix="1" applyFont="1" applyBorder="1" applyAlignment="1">
      <alignment horizontal="left" vertical="center"/>
    </xf>
    <xf numFmtId="3" fontId="50" fillId="2" borderId="0" xfId="0" applyNumberFormat="1" applyFont="1" applyFill="1" applyBorder="1" applyAlignment="1" applyProtection="1"/>
    <xf numFmtId="0" fontId="15" fillId="2" borderId="0" xfId="0" applyFont="1" applyFill="1" applyBorder="1" applyAlignment="1">
      <alignment horizontal="left" vertical="center"/>
    </xf>
    <xf numFmtId="0" fontId="26" fillId="2" borderId="0" xfId="0" applyNumberFormat="1" applyFont="1" applyFill="1" applyBorder="1" applyAlignment="1" applyProtection="1"/>
    <xf numFmtId="9" fontId="30" fillId="0" borderId="0" xfId="1" applyFont="1" applyFill="1" applyBorder="1" applyAlignment="1" applyProtection="1">
      <alignment horizontal="left" vertical="center" wrapText="1"/>
    </xf>
    <xf numFmtId="3" fontId="30" fillId="0" borderId="0" xfId="1" applyNumberFormat="1" applyFont="1" applyFill="1" applyBorder="1" applyAlignment="1" applyProtection="1"/>
    <xf numFmtId="3" fontId="49" fillId="0" borderId="0" xfId="1" applyNumberFormat="1" applyFont="1" applyFill="1" applyBorder="1" applyAlignment="1" applyProtection="1"/>
    <xf numFmtId="9" fontId="27" fillId="0" borderId="0" xfId="1" applyFont="1" applyFill="1" applyBorder="1" applyAlignment="1" applyProtection="1"/>
    <xf numFmtId="0" fontId="30" fillId="0" borderId="0" xfId="0" quotePrefix="1" applyFont="1" applyBorder="1" applyAlignment="1">
      <alignment horizontal="left" vertical="center" wrapText="1"/>
    </xf>
    <xf numFmtId="3" fontId="49" fillId="0" borderId="0" xfId="0" applyNumberFormat="1" applyFont="1" applyFill="1" applyBorder="1" applyAlignment="1" applyProtection="1">
      <alignment horizontal="right"/>
    </xf>
    <xf numFmtId="0" fontId="48" fillId="2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/>
    <xf numFmtId="3" fontId="15" fillId="3" borderId="0" xfId="0" applyNumberFormat="1" applyFont="1" applyFill="1" applyBorder="1" applyAlignment="1" applyProtection="1"/>
    <xf numFmtId="0" fontId="33" fillId="2" borderId="0" xfId="0" applyFont="1" applyFill="1" applyBorder="1" applyAlignment="1">
      <alignment vertical="center"/>
    </xf>
    <xf numFmtId="0" fontId="27" fillId="2" borderId="0" xfId="0" applyNumberFormat="1" applyFont="1" applyFill="1" applyBorder="1" applyAlignment="1" applyProtection="1"/>
    <xf numFmtId="3" fontId="38" fillId="2" borderId="0" xfId="0" applyNumberFormat="1" applyFont="1" applyFill="1" applyBorder="1" applyAlignment="1" applyProtection="1"/>
    <xf numFmtId="3" fontId="38" fillId="3" borderId="0" xfId="0" applyNumberFormat="1" applyFont="1" applyFill="1" applyBorder="1" applyAlignment="1" applyProtection="1"/>
    <xf numFmtId="3" fontId="30" fillId="3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>
      <alignment vertical="center"/>
    </xf>
    <xf numFmtId="3" fontId="29" fillId="3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3" fontId="49" fillId="2" borderId="0" xfId="0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3" fontId="28" fillId="2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49" fillId="3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8" fillId="2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left" vertical="center"/>
    </xf>
    <xf numFmtId="3" fontId="38" fillId="2" borderId="0" xfId="0" applyNumberFormat="1" applyFont="1" applyFill="1" applyBorder="1" applyAlignment="1" applyProtection="1">
      <alignment horizontal="right"/>
    </xf>
    <xf numFmtId="0" fontId="52" fillId="0" borderId="0" xfId="0" applyNumberFormat="1" applyFont="1" applyFill="1" applyBorder="1" applyAlignment="1" applyProtection="1"/>
    <xf numFmtId="3" fontId="49" fillId="2" borderId="0" xfId="0" applyNumberFormat="1" applyFont="1" applyFill="1" applyBorder="1" applyAlignment="1" applyProtection="1">
      <alignment horizontal="right"/>
    </xf>
    <xf numFmtId="3" fontId="28" fillId="2" borderId="0" xfId="0" applyNumberFormat="1" applyFont="1" applyFill="1" applyBorder="1" applyAlignment="1" applyProtection="1">
      <alignment horizontal="right"/>
    </xf>
    <xf numFmtId="0" fontId="38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8" fillId="0" borderId="0" xfId="0" applyNumberFormat="1" applyFont="1" applyFill="1" applyBorder="1" applyAlignment="1" applyProtection="1"/>
    <xf numFmtId="3" fontId="25" fillId="2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0" fontId="33" fillId="0" borderId="0" xfId="0" quotePrefix="1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33" fillId="2" borderId="0" xfId="0" quotePrefix="1" applyFont="1" applyFill="1" applyBorder="1" applyAlignment="1">
      <alignment horizontal="left" vertical="center"/>
    </xf>
    <xf numFmtId="0" fontId="3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horizontal="right" vertical="center"/>
    </xf>
    <xf numFmtId="0" fontId="21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3" fontId="53" fillId="0" borderId="0" xfId="0" applyNumberFormat="1" applyFont="1" applyAlignment="1">
      <alignment horizontal="right" vertical="center"/>
    </xf>
    <xf numFmtId="0" fontId="47" fillId="0" borderId="0" xfId="0" applyFont="1" applyAlignment="1">
      <alignment vertical="center"/>
    </xf>
    <xf numFmtId="3" fontId="47" fillId="0" borderId="0" xfId="0" applyNumberFormat="1" applyFont="1" applyAlignment="1">
      <alignment horizontal="right" vertical="center"/>
    </xf>
    <xf numFmtId="0" fontId="33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47" fillId="0" borderId="0" xfId="0" quotePrefix="1" applyFont="1" applyAlignment="1">
      <alignment horizontal="left" vertical="center"/>
    </xf>
    <xf numFmtId="3" fontId="47" fillId="0" borderId="0" xfId="0" applyNumberFormat="1" applyFont="1" applyFill="1" applyBorder="1" applyAlignment="1" applyProtection="1"/>
    <xf numFmtId="164" fontId="15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3" fontId="15" fillId="0" borderId="2" xfId="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 applyProtection="1">
      <alignment wrapText="1"/>
    </xf>
    <xf numFmtId="0" fontId="21" fillId="2" borderId="5" xfId="0" applyNumberFormat="1" applyFont="1" applyFill="1" applyBorder="1" applyAlignment="1" applyProtection="1">
      <alignment horizontal="left" vertical="center"/>
    </xf>
    <xf numFmtId="0" fontId="25" fillId="2" borderId="0" xfId="0" applyNumberFormat="1" applyFont="1" applyFill="1" applyBorder="1" applyAlignment="1" applyProtection="1">
      <alignment horizontal="left" vertical="center"/>
    </xf>
    <xf numFmtId="0" fontId="28" fillId="3" borderId="0" xfId="0" applyNumberFormat="1" applyFont="1" applyFill="1" applyBorder="1" applyAlignment="1" applyProtection="1">
      <alignment horizontal="left" vertical="center"/>
    </xf>
    <xf numFmtId="0" fontId="25" fillId="3" borderId="0" xfId="0" applyNumberFormat="1" applyFont="1" applyFill="1" applyBorder="1" applyAlignment="1" applyProtection="1">
      <alignment horizontal="left" vertical="center"/>
    </xf>
    <xf numFmtId="0" fontId="25" fillId="2" borderId="1" xfId="0" quotePrefix="1" applyNumberFormat="1" applyFont="1" applyFill="1" applyBorder="1" applyAlignment="1" applyProtection="1">
      <alignment horizontal="left" wrapText="1"/>
    </xf>
    <xf numFmtId="0" fontId="26" fillId="2" borderId="2" xfId="0" applyNumberFormat="1" applyFont="1" applyFill="1" applyBorder="1" applyAlignment="1" applyProtection="1">
      <alignment wrapText="1"/>
    </xf>
    <xf numFmtId="0" fontId="25" fillId="2" borderId="1" xfId="0" applyNumberFormat="1" applyFont="1" applyFill="1" applyBorder="1" applyAlignment="1" applyProtection="1">
      <alignment horizontal="left" wrapText="1"/>
    </xf>
    <xf numFmtId="0" fontId="11" fillId="2" borderId="0" xfId="0" quotePrefix="1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wrapText="1"/>
    </xf>
    <xf numFmtId="0" fontId="27" fillId="0" borderId="7" xfId="0" applyNumberFormat="1" applyFont="1" applyFill="1" applyBorder="1" applyAlignment="1" applyProtection="1">
      <alignment wrapText="1"/>
    </xf>
    <xf numFmtId="0" fontId="25" fillId="2" borderId="1" xfId="0" quotePrefix="1" applyFont="1" applyFill="1" applyBorder="1" applyAlignment="1">
      <alignment horizontal="center" vertical="center" wrapText="1"/>
    </xf>
    <xf numFmtId="0" fontId="25" fillId="2" borderId="2" xfId="0" quotePrefix="1" applyFont="1" applyFill="1" applyBorder="1" applyAlignment="1">
      <alignment horizontal="center" vertical="center" wrapText="1"/>
    </xf>
    <xf numFmtId="0" fontId="25" fillId="2" borderId="7" xfId="0" quotePrefix="1" applyFont="1" applyFill="1" applyBorder="1" applyAlignment="1">
      <alignment horizontal="center" vertical="center" wrapText="1"/>
    </xf>
    <xf numFmtId="0" fontId="31" fillId="2" borderId="1" xfId="0" quotePrefix="1" applyFont="1" applyFill="1" applyBorder="1" applyAlignment="1">
      <alignment horizontal="center" vertical="center" wrapText="1"/>
    </xf>
    <xf numFmtId="0" fontId="31" fillId="2" borderId="2" xfId="0" quotePrefix="1" applyFont="1" applyFill="1" applyBorder="1" applyAlignment="1">
      <alignment horizontal="center" vertical="center" wrapText="1"/>
    </xf>
    <xf numFmtId="0" fontId="31" fillId="2" borderId="7" xfId="0" quotePrefix="1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 applyProtection="1">
      <alignment horizontal="center" vertical="center" wrapText="1"/>
    </xf>
    <xf numFmtId="0" fontId="23" fillId="2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164" fontId="20" fillId="3" borderId="0" xfId="0" applyNumberFormat="1" applyFont="1" applyFill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wrapText="1"/>
    </xf>
    <xf numFmtId="0" fontId="3" fillId="3" borderId="0" xfId="0" applyNumberFormat="1" applyFont="1" applyFill="1" applyBorder="1" applyAlignment="1" applyProtection="1">
      <alignment wrapText="1"/>
    </xf>
    <xf numFmtId="0" fontId="21" fillId="2" borderId="1" xfId="0" quotePrefix="1" applyNumberFormat="1" applyFont="1" applyFill="1" applyBorder="1" applyAlignment="1" applyProtection="1">
      <alignment horizontal="left" wrapText="1"/>
    </xf>
    <xf numFmtId="0" fontId="27" fillId="2" borderId="2" xfId="0" applyNumberFormat="1" applyFont="1" applyFill="1" applyBorder="1" applyAlignment="1" applyProtection="1">
      <alignment wrapText="1"/>
    </xf>
    <xf numFmtId="0" fontId="21" fillId="2" borderId="1" xfId="0" applyNumberFormat="1" applyFont="1" applyFill="1" applyBorder="1" applyAlignment="1" applyProtection="1">
      <alignment horizontal="left" wrapText="1"/>
    </xf>
    <xf numFmtId="0" fontId="27" fillId="2" borderId="2" xfId="0" applyNumberFormat="1" applyFont="1" applyFill="1" applyBorder="1" applyAlignment="1" applyProtection="1"/>
    <xf numFmtId="0" fontId="21" fillId="2" borderId="1" xfId="0" quotePrefix="1" applyFont="1" applyFill="1" applyBorder="1" applyAlignment="1">
      <alignment horizontal="left"/>
    </xf>
    <xf numFmtId="0" fontId="27" fillId="2" borderId="7" xfId="0" applyNumberFormat="1" applyFont="1" applyFill="1" applyBorder="1" applyAlignment="1" applyProtection="1"/>
    <xf numFmtId="0" fontId="33" fillId="3" borderId="0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/>
    </xf>
    <xf numFmtId="0" fontId="25" fillId="0" borderId="4" xfId="0" quotePrefix="1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15" fillId="2" borderId="4" xfId="0" applyNumberFormat="1" applyFont="1" applyFill="1" applyBorder="1" applyAlignment="1" applyProtection="1">
      <alignment horizontal="center" vertical="center"/>
    </xf>
    <xf numFmtId="0" fontId="15" fillId="0" borderId="0" xfId="0" quotePrefix="1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38" fillId="0" borderId="0" xfId="0" quotePrefix="1" applyNumberFormat="1" applyFont="1" applyFill="1" applyBorder="1" applyAlignment="1" applyProtection="1">
      <alignment horizontal="left" vertical="center"/>
    </xf>
    <xf numFmtId="0" fontId="30" fillId="0" borderId="0" xfId="0" quotePrefix="1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3" fillId="0" borderId="0" xfId="0" quotePrefix="1" applyNumberFormat="1" applyFont="1" applyFill="1" applyBorder="1" applyAlignment="1" applyProtection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0" fontId="21" fillId="0" borderId="0" xfId="0" quotePrefix="1" applyFont="1" applyFill="1" applyBorder="1" applyAlignment="1">
      <alignment horizontal="left" vertical="center"/>
    </xf>
    <xf numFmtId="0" fontId="38" fillId="0" borderId="0" xfId="0" quotePrefix="1" applyFont="1" applyBorder="1" applyAlignment="1">
      <alignment horizontal="left" vertical="center"/>
    </xf>
    <xf numFmtId="0" fontId="38" fillId="2" borderId="0" xfId="0" quotePrefix="1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6" xfId="0" quotePrefix="1" applyFont="1" applyBorder="1" applyAlignment="1">
      <alignment horizontal="left" vertical="center"/>
    </xf>
    <xf numFmtId="0" fontId="47" fillId="0" borderId="0" xfId="0" quotePrefix="1" applyNumberFormat="1" applyFont="1" applyFill="1" applyBorder="1" applyAlignment="1" applyProtection="1">
      <alignment horizontal="left" vertical="center"/>
    </xf>
  </cellXfs>
  <cellStyles count="5">
    <cellStyle name="Normal 2" xfId="2"/>
    <cellStyle name="Normalno" xfId="0" builtinId="0"/>
    <cellStyle name="Normalno 2" xfId="4"/>
    <cellStyle name="Obično_List1" xfId="3"/>
    <cellStyle name="Postota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"/>
  <sheetViews>
    <sheetView workbookViewId="0">
      <selection activeCell="R9" sqref="R9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4" customWidth="1"/>
    <col min="5" max="5" width="38" customWidth="1"/>
    <col min="6" max="7" width="14.28515625" style="22" customWidth="1"/>
    <col min="8" max="10" width="18.5703125" style="22" customWidth="1"/>
    <col min="11" max="11" width="13.7109375" customWidth="1"/>
    <col min="12" max="12" width="15.85546875" customWidth="1"/>
    <col min="13" max="13" width="14.28515625" hidden="1" customWidth="1"/>
    <col min="14" max="14" width="16.7109375" customWidth="1"/>
    <col min="15" max="15" width="11.28515625" hidden="1" customWidth="1"/>
    <col min="16" max="16" width="16.42578125" customWidth="1"/>
    <col min="17" max="17" width="0" hidden="1" customWidth="1"/>
  </cols>
  <sheetData>
    <row r="1" spans="1:17" s="22" customFormat="1" ht="42" customHeight="1" x14ac:dyDescent="0.35">
      <c r="A1" s="316" t="s">
        <v>309</v>
      </c>
      <c r="B1" s="317"/>
      <c r="C1" s="317"/>
      <c r="D1" s="317"/>
      <c r="E1" s="317"/>
      <c r="F1" s="317"/>
      <c r="G1" s="317"/>
      <c r="H1" s="318"/>
      <c r="I1" s="318"/>
      <c r="J1" s="318"/>
    </row>
    <row r="2" spans="1:17" s="8" customFormat="1" ht="19.899999999999999" customHeight="1" x14ac:dyDescent="0.25">
      <c r="A2" s="312" t="s">
        <v>58</v>
      </c>
      <c r="B2" s="313"/>
      <c r="C2" s="313"/>
      <c r="D2" s="313"/>
      <c r="E2" s="313"/>
      <c r="F2" s="313"/>
      <c r="G2" s="313"/>
      <c r="H2" s="314"/>
      <c r="I2" s="314"/>
      <c r="J2" s="314"/>
    </row>
    <row r="3" spans="1:17" s="1" customFormat="1" ht="21" customHeight="1" x14ac:dyDescent="0.2">
      <c r="A3" s="315" t="s">
        <v>4</v>
      </c>
      <c r="B3" s="302"/>
      <c r="C3" s="302"/>
      <c r="D3" s="302"/>
      <c r="E3" s="302"/>
      <c r="F3" s="302"/>
      <c r="G3" s="302"/>
      <c r="H3" s="303"/>
      <c r="I3" s="303"/>
      <c r="J3" s="303"/>
      <c r="L3" s="3"/>
    </row>
    <row r="4" spans="1:17" s="1" customFormat="1" ht="13.5" customHeight="1" x14ac:dyDescent="0.35">
      <c r="A4" s="12"/>
      <c r="B4" s="13"/>
      <c r="C4" s="13"/>
      <c r="D4" s="13"/>
      <c r="E4" s="13"/>
      <c r="F4" s="14"/>
      <c r="G4" s="14"/>
      <c r="H4" s="14"/>
      <c r="I4" s="14"/>
      <c r="J4" s="14"/>
    </row>
    <row r="5" spans="1:17" s="1" customFormat="1" ht="42.75" customHeight="1" x14ac:dyDescent="0.2">
      <c r="A5" s="306"/>
      <c r="B5" s="307"/>
      <c r="C5" s="307"/>
      <c r="D5" s="307"/>
      <c r="E5" s="308"/>
      <c r="F5" s="41" t="s">
        <v>260</v>
      </c>
      <c r="G5" s="41" t="s">
        <v>261</v>
      </c>
      <c r="H5" s="41" t="s">
        <v>262</v>
      </c>
      <c r="I5" s="41" t="s">
        <v>263</v>
      </c>
      <c r="J5" s="41" t="s">
        <v>264</v>
      </c>
    </row>
    <row r="6" spans="1:17" s="39" customFormat="1" ht="10.5" customHeight="1" x14ac:dyDescent="0.2">
      <c r="A6" s="309">
        <v>1</v>
      </c>
      <c r="B6" s="310"/>
      <c r="C6" s="310"/>
      <c r="D6" s="310"/>
      <c r="E6" s="311"/>
      <c r="F6" s="37">
        <v>2</v>
      </c>
      <c r="G6" s="37">
        <v>3</v>
      </c>
      <c r="H6" s="38">
        <v>4</v>
      </c>
      <c r="I6" s="38">
        <v>5</v>
      </c>
      <c r="J6" s="38">
        <v>6</v>
      </c>
    </row>
    <row r="7" spans="1:17" s="1" customFormat="1" ht="22.5" customHeight="1" x14ac:dyDescent="0.2">
      <c r="A7" s="321" t="s">
        <v>29</v>
      </c>
      <c r="B7" s="320"/>
      <c r="C7" s="320"/>
      <c r="D7" s="320"/>
      <c r="E7" s="322"/>
      <c r="F7" s="32">
        <f>prihodi!F5</f>
        <v>1796908633</v>
      </c>
      <c r="G7" s="32">
        <f>prihodi!G5</f>
        <v>1864560000</v>
      </c>
      <c r="H7" s="32">
        <f>prihodi!H5</f>
        <v>2037366000</v>
      </c>
      <c r="I7" s="32">
        <f>prihodi!I5</f>
        <v>1981060000</v>
      </c>
      <c r="J7" s="32">
        <f>prihodi!J5</f>
        <v>1990600000</v>
      </c>
      <c r="K7" s="2"/>
      <c r="L7" s="2"/>
      <c r="M7" s="2"/>
      <c r="N7" s="2"/>
      <c r="P7" s="2"/>
      <c r="Q7" s="2" t="e">
        <f>#REF!+#REF!</f>
        <v>#REF!</v>
      </c>
    </row>
    <row r="8" spans="1:17" s="1" customFormat="1" ht="22.5" customHeight="1" x14ac:dyDescent="0.2">
      <c r="A8" s="323" t="s">
        <v>26</v>
      </c>
      <c r="B8" s="322"/>
      <c r="C8" s="322"/>
      <c r="D8" s="322"/>
      <c r="E8" s="324"/>
      <c r="F8" s="32">
        <f>prihodi!F44</f>
        <v>10480</v>
      </c>
      <c r="G8" s="32">
        <f>prihodi!G44</f>
        <v>40000</v>
      </c>
      <c r="H8" s="32">
        <f>prihodi!H44</f>
        <v>14000000</v>
      </c>
      <c r="I8" s="32">
        <f>prihodi!I44</f>
        <v>0</v>
      </c>
      <c r="J8" s="32">
        <f>prihodi!J44</f>
        <v>0</v>
      </c>
      <c r="L8" s="2"/>
      <c r="M8" s="2"/>
      <c r="N8" s="2"/>
      <c r="P8" s="2"/>
      <c r="Q8" s="2" t="e">
        <f>#REF!+#REF!</f>
        <v>#REF!</v>
      </c>
    </row>
    <row r="9" spans="1:17" s="1" customFormat="1" ht="22.5" customHeight="1" x14ac:dyDescent="0.2">
      <c r="A9" s="33" t="s">
        <v>224</v>
      </c>
      <c r="B9" s="34"/>
      <c r="C9" s="34"/>
      <c r="D9" s="34"/>
      <c r="E9" s="34"/>
      <c r="F9" s="32">
        <f>F7+F8</f>
        <v>1796919113</v>
      </c>
      <c r="G9" s="32">
        <f>G7+G8</f>
        <v>1864600000</v>
      </c>
      <c r="H9" s="32">
        <f>H7+H8</f>
        <v>2051366000</v>
      </c>
      <c r="I9" s="32">
        <f>I7+I8</f>
        <v>1981060000</v>
      </c>
      <c r="J9" s="32">
        <f>J7+J8</f>
        <v>1990600000</v>
      </c>
      <c r="L9" s="2"/>
      <c r="M9" s="2"/>
      <c r="N9" s="2"/>
      <c r="P9" s="2"/>
      <c r="Q9" s="2"/>
    </row>
    <row r="10" spans="1:17" s="1" customFormat="1" ht="22.5" customHeight="1" x14ac:dyDescent="0.2">
      <c r="A10" s="319" t="s">
        <v>76</v>
      </c>
      <c r="B10" s="320"/>
      <c r="C10" s="320"/>
      <c r="D10" s="320"/>
      <c r="E10" s="320"/>
      <c r="F10" s="35">
        <f>'rashodi-opći dio'!E4</f>
        <v>1439058282</v>
      </c>
      <c r="G10" s="35">
        <f>'rashodi-opći dio'!F4</f>
        <v>1111648000</v>
      </c>
      <c r="H10" s="35">
        <f>'rashodi-opći dio'!G4</f>
        <v>1138847500</v>
      </c>
      <c r="I10" s="35">
        <f>'rashodi-opći dio'!H4</f>
        <v>1191018700</v>
      </c>
      <c r="J10" s="35">
        <f>'rashodi-opći dio'!I4</f>
        <v>1222938700</v>
      </c>
      <c r="L10" s="2"/>
      <c r="M10" s="2"/>
      <c r="N10" s="2"/>
      <c r="P10" s="2"/>
    </row>
    <row r="11" spans="1:17" s="1" customFormat="1" ht="22.5" customHeight="1" x14ac:dyDescent="0.2">
      <c r="A11" s="323" t="s">
        <v>27</v>
      </c>
      <c r="B11" s="322"/>
      <c r="C11" s="322"/>
      <c r="D11" s="322"/>
      <c r="E11" s="324"/>
      <c r="F11" s="35">
        <f>'rashodi-opći dio'!E67</f>
        <v>1077049477</v>
      </c>
      <c r="G11" s="35">
        <f>'rashodi-opći dio'!F67</f>
        <v>1347952000</v>
      </c>
      <c r="H11" s="35">
        <f>'rashodi-opći dio'!G67</f>
        <v>1197221500</v>
      </c>
      <c r="I11" s="35">
        <f>'rashodi-opći dio'!H67</f>
        <v>1529486400</v>
      </c>
      <c r="J11" s="35">
        <f>'rashodi-opći dio'!I67</f>
        <v>1512694270</v>
      </c>
      <c r="L11" s="2"/>
      <c r="M11" s="2"/>
      <c r="N11" s="2"/>
      <c r="O11" s="2"/>
      <c r="P11" s="2"/>
      <c r="Q11" s="2" t="e">
        <f t="shared" ref="Q11" si="0">Q8+Q10</f>
        <v>#REF!</v>
      </c>
    </row>
    <row r="12" spans="1:17" s="1" customFormat="1" ht="22.5" customHeight="1" x14ac:dyDescent="0.2">
      <c r="A12" s="33" t="s">
        <v>225</v>
      </c>
      <c r="B12" s="34"/>
      <c r="C12" s="34"/>
      <c r="D12" s="34"/>
      <c r="E12" s="34"/>
      <c r="F12" s="35">
        <f>F10+F11</f>
        <v>2516107759</v>
      </c>
      <c r="G12" s="35">
        <f>G10+G11</f>
        <v>2459600000</v>
      </c>
      <c r="H12" s="35">
        <f>H10+H11</f>
        <v>2336069000</v>
      </c>
      <c r="I12" s="35">
        <f>I10+I11</f>
        <v>2720505100</v>
      </c>
      <c r="J12" s="35">
        <f>J10+J11</f>
        <v>2735632970</v>
      </c>
      <c r="L12" s="2"/>
      <c r="M12" s="2"/>
      <c r="N12" s="2"/>
      <c r="O12" s="2"/>
      <c r="P12" s="2"/>
      <c r="Q12" s="2"/>
    </row>
    <row r="13" spans="1:17" s="10" customFormat="1" ht="22.5" customHeight="1" x14ac:dyDescent="0.2">
      <c r="A13" s="319" t="s">
        <v>28</v>
      </c>
      <c r="B13" s="320"/>
      <c r="C13" s="320"/>
      <c r="D13" s="320"/>
      <c r="E13" s="320"/>
      <c r="F13" s="35">
        <f>F7+F8-F10-F11</f>
        <v>-719188646</v>
      </c>
      <c r="G13" s="35">
        <f>G7+G8-G10-G11</f>
        <v>-595000000</v>
      </c>
      <c r="H13" s="36">
        <f>H7+H8-H10-H11</f>
        <v>-284703000</v>
      </c>
      <c r="I13" s="35">
        <f>I7+I8-I10-I11</f>
        <v>-739445100</v>
      </c>
      <c r="J13" s="35">
        <f>J7+J8-J10-J11</f>
        <v>-745032970</v>
      </c>
      <c r="L13" s="20"/>
      <c r="M13" s="20"/>
      <c r="N13" s="20"/>
      <c r="O13" s="9"/>
      <c r="P13" s="9"/>
      <c r="Q13" s="9"/>
    </row>
    <row r="14" spans="1:17" s="1" customFormat="1" ht="14.45" customHeight="1" x14ac:dyDescent="0.35">
      <c r="A14" s="15"/>
      <c r="B14" s="13"/>
      <c r="C14" s="13"/>
      <c r="D14" s="13"/>
      <c r="E14" s="11"/>
      <c r="F14" s="14"/>
      <c r="G14" s="14"/>
      <c r="H14" s="14"/>
      <c r="I14" s="19"/>
      <c r="J14" s="19"/>
      <c r="L14" s="2"/>
      <c r="M14" s="2"/>
      <c r="N14" s="2"/>
      <c r="O14" s="2"/>
      <c r="P14" s="2"/>
      <c r="Q14" s="2"/>
    </row>
    <row r="15" spans="1:17" s="5" customFormat="1" ht="22.15" customHeight="1" x14ac:dyDescent="0.3">
      <c r="A15" s="301" t="s">
        <v>35</v>
      </c>
      <c r="B15" s="302"/>
      <c r="C15" s="302"/>
      <c r="D15" s="302"/>
      <c r="E15" s="302"/>
      <c r="F15" s="302"/>
      <c r="G15" s="302"/>
      <c r="H15" s="303"/>
      <c r="I15" s="303"/>
      <c r="J15" s="303"/>
      <c r="L15" s="23"/>
      <c r="M15" s="23"/>
      <c r="N15" s="23"/>
    </row>
    <row r="16" spans="1:17" s="5" customFormat="1" ht="12.6" customHeight="1" x14ac:dyDescent="0.35">
      <c r="A16" s="16"/>
      <c r="B16" s="17"/>
      <c r="C16" s="17"/>
      <c r="D16" s="17"/>
      <c r="E16" s="17"/>
      <c r="F16" s="18"/>
      <c r="G16" s="18"/>
      <c r="H16" s="18"/>
      <c r="I16" s="18"/>
      <c r="J16" s="18"/>
      <c r="L16" s="23"/>
      <c r="M16" s="23"/>
      <c r="N16" s="23"/>
    </row>
    <row r="17" spans="1:19" s="5" customFormat="1" ht="42.75" customHeight="1" x14ac:dyDescent="0.3">
      <c r="A17" s="306"/>
      <c r="B17" s="307"/>
      <c r="C17" s="307"/>
      <c r="D17" s="307"/>
      <c r="E17" s="308"/>
      <c r="F17" s="41" t="s">
        <v>260</v>
      </c>
      <c r="G17" s="41" t="s">
        <v>261</v>
      </c>
      <c r="H17" s="41" t="s">
        <v>262</v>
      </c>
      <c r="I17" s="41" t="s">
        <v>263</v>
      </c>
      <c r="J17" s="41" t="s">
        <v>264</v>
      </c>
      <c r="L17" s="21"/>
      <c r="M17" s="21"/>
      <c r="N17" s="21"/>
      <c r="O17" s="21"/>
      <c r="P17" s="21"/>
      <c r="Q17" s="21"/>
    </row>
    <row r="18" spans="1:19" s="39" customFormat="1" ht="10.5" customHeight="1" x14ac:dyDescent="0.2">
      <c r="A18" s="309">
        <v>1</v>
      </c>
      <c r="B18" s="310"/>
      <c r="C18" s="310"/>
      <c r="D18" s="310"/>
      <c r="E18" s="311"/>
      <c r="F18" s="37">
        <v>2</v>
      </c>
      <c r="G18" s="37">
        <v>3</v>
      </c>
      <c r="H18" s="38">
        <v>4</v>
      </c>
      <c r="I18" s="38">
        <v>5</v>
      </c>
      <c r="J18" s="38">
        <v>6</v>
      </c>
      <c r="L18" s="40"/>
      <c r="M18" s="40"/>
      <c r="N18" s="40"/>
      <c r="O18" s="40"/>
      <c r="P18" s="40"/>
      <c r="Q18" s="40"/>
    </row>
    <row r="19" spans="1:19" s="25" customFormat="1" ht="18.75" x14ac:dyDescent="0.2">
      <c r="A19" s="300" t="s">
        <v>24</v>
      </c>
      <c r="B19" s="299"/>
      <c r="C19" s="299"/>
      <c r="D19" s="299"/>
      <c r="E19" s="299"/>
      <c r="F19" s="32">
        <f>'račun financiranja'!F5</f>
        <v>1681041736</v>
      </c>
      <c r="G19" s="32">
        <f>'račun financiranja'!G5</f>
        <v>1679850000</v>
      </c>
      <c r="H19" s="32">
        <f>'račun financiranja'!H5</f>
        <v>1708503000</v>
      </c>
      <c r="I19" s="32">
        <f>'račun financiranja'!I5</f>
        <v>2476553100</v>
      </c>
      <c r="J19" s="32">
        <f>'račun financiranja'!J5</f>
        <v>2294282970</v>
      </c>
      <c r="L19" s="26"/>
      <c r="M19" s="27"/>
      <c r="N19" s="26"/>
      <c r="O19" s="28"/>
      <c r="P19" s="28"/>
      <c r="Q19" s="24"/>
      <c r="R19" s="29"/>
      <c r="S19" s="29"/>
    </row>
    <row r="20" spans="1:19" s="5" customFormat="1" ht="18.75" x14ac:dyDescent="0.3">
      <c r="A20" s="300" t="s">
        <v>258</v>
      </c>
      <c r="B20" s="299"/>
      <c r="C20" s="299"/>
      <c r="D20" s="299"/>
      <c r="E20" s="299"/>
      <c r="F20" s="32">
        <f>'račun financiranja'!F15</f>
        <v>766500000</v>
      </c>
      <c r="G20" s="32">
        <f>'račun financiranja'!G15</f>
        <v>1084850000</v>
      </c>
      <c r="H20" s="32">
        <f>'račun financiranja'!H15</f>
        <v>1423800000</v>
      </c>
      <c r="I20" s="32">
        <f>'račun financiranja'!I15</f>
        <v>1737107999.8640001</v>
      </c>
      <c r="J20" s="32">
        <f>'račun financiranja'!J15</f>
        <v>1549250000.0319998</v>
      </c>
      <c r="L20" s="2"/>
      <c r="M20" s="23"/>
      <c r="N20" s="2"/>
    </row>
    <row r="21" spans="1:19" s="5" customFormat="1" ht="22.5" customHeight="1" x14ac:dyDescent="0.3">
      <c r="A21" s="300" t="s">
        <v>257</v>
      </c>
      <c r="B21" s="304"/>
      <c r="C21" s="304"/>
      <c r="D21" s="304"/>
      <c r="E21" s="305"/>
      <c r="F21" s="32">
        <v>-195353090</v>
      </c>
      <c r="G21" s="32">
        <v>0</v>
      </c>
      <c r="H21" s="32">
        <v>0</v>
      </c>
      <c r="I21" s="32">
        <v>0</v>
      </c>
      <c r="J21" s="32">
        <v>0</v>
      </c>
      <c r="L21" s="2"/>
      <c r="M21" s="23"/>
      <c r="N21" s="2"/>
    </row>
    <row r="22" spans="1:19" s="5" customFormat="1" ht="22.5" customHeight="1" x14ac:dyDescent="0.3">
      <c r="A22" s="298" t="s">
        <v>54</v>
      </c>
      <c r="B22" s="299"/>
      <c r="C22" s="299"/>
      <c r="D22" s="299"/>
      <c r="E22" s="299"/>
      <c r="F22" s="35">
        <f>F19-F20+F21</f>
        <v>719188646</v>
      </c>
      <c r="G22" s="35">
        <f>G19-G20+G21</f>
        <v>595000000</v>
      </c>
      <c r="H22" s="35">
        <f>H19-H20+H21</f>
        <v>284703000</v>
      </c>
      <c r="I22" s="35">
        <f>I19-I20+I21</f>
        <v>739445100.13599992</v>
      </c>
      <c r="J22" s="35">
        <f>J19-J20+J21</f>
        <v>745032969.96800017</v>
      </c>
      <c r="L22" s="23"/>
      <c r="M22" s="23"/>
      <c r="N22" s="23"/>
    </row>
    <row r="23" spans="1:19" s="5" customFormat="1" ht="23.25" customHeight="1" x14ac:dyDescent="0.3">
      <c r="A23" s="298" t="s">
        <v>57</v>
      </c>
      <c r="B23" s="299"/>
      <c r="C23" s="299"/>
      <c r="D23" s="299"/>
      <c r="E23" s="299"/>
      <c r="F23" s="35">
        <f>F13+F22</f>
        <v>0</v>
      </c>
      <c r="G23" s="35">
        <f>G13+G22</f>
        <v>0</v>
      </c>
      <c r="H23" s="35">
        <f>H13+H22</f>
        <v>0</v>
      </c>
      <c r="I23" s="35">
        <f>I13+I22</f>
        <v>0.13599991798400879</v>
      </c>
      <c r="J23" s="35">
        <f>J13+J22</f>
        <v>-3.1999826431274414E-2</v>
      </c>
      <c r="L23" s="23"/>
      <c r="M23" s="23"/>
      <c r="N23" s="23"/>
    </row>
    <row r="24" spans="1:19" s="5" customFormat="1" ht="18" customHeight="1" x14ac:dyDescent="0.35">
      <c r="A24" s="6"/>
      <c r="B24" s="7"/>
      <c r="C24" s="7"/>
      <c r="D24" s="7"/>
      <c r="E24" s="7"/>
      <c r="L24" s="23"/>
      <c r="M24" s="23"/>
      <c r="N24" s="23"/>
    </row>
    <row r="25" spans="1:19" s="1" customFormat="1" x14ac:dyDescent="0.2">
      <c r="D25" s="3"/>
      <c r="F25" s="2"/>
      <c r="G25" s="2"/>
      <c r="H25" s="2"/>
      <c r="I25" s="2"/>
      <c r="J25" s="2"/>
      <c r="L25" s="2"/>
      <c r="N25" s="2"/>
    </row>
    <row r="26" spans="1:19" s="1" customFormat="1" x14ac:dyDescent="0.2">
      <c r="D26" s="3"/>
      <c r="F26" s="2"/>
      <c r="G26" s="2"/>
      <c r="H26" s="2"/>
      <c r="I26" s="2"/>
      <c r="J26" s="2"/>
      <c r="L26" s="2"/>
      <c r="N26" s="2"/>
    </row>
    <row r="27" spans="1:19" s="1" customFormat="1" x14ac:dyDescent="0.2">
      <c r="D27" s="3"/>
      <c r="F27" s="2"/>
      <c r="G27" s="2"/>
      <c r="H27" s="2"/>
      <c r="I27" s="2"/>
      <c r="J27" s="2"/>
      <c r="N27" s="2"/>
    </row>
    <row r="28" spans="1:19" s="1" customFormat="1" x14ac:dyDescent="0.2">
      <c r="D28" s="3"/>
      <c r="F28" s="2"/>
      <c r="G28" s="2"/>
      <c r="H28" s="2"/>
      <c r="I28" s="2"/>
      <c r="J28" s="2"/>
      <c r="N28" s="2"/>
    </row>
    <row r="29" spans="1:19" s="1" customFormat="1" x14ac:dyDescent="0.2">
      <c r="D29" s="3"/>
      <c r="F29" s="2"/>
      <c r="G29" s="2"/>
      <c r="H29" s="2"/>
      <c r="I29" s="2"/>
      <c r="J29" s="2"/>
      <c r="N29" s="2"/>
    </row>
    <row r="30" spans="1:19" s="1" customFormat="1" x14ac:dyDescent="0.2">
      <c r="D30" s="3"/>
      <c r="F30" s="2"/>
      <c r="G30" s="2"/>
      <c r="H30" s="2"/>
      <c r="I30" s="2"/>
      <c r="J30" s="2"/>
    </row>
    <row r="31" spans="1:19" s="1" customFormat="1" x14ac:dyDescent="0.2">
      <c r="D31" s="3"/>
    </row>
    <row r="32" spans="1:19" s="1" customFormat="1" x14ac:dyDescent="0.2">
      <c r="D32" s="3"/>
    </row>
    <row r="33" spans="4:4" s="1" customFormat="1" x14ac:dyDescent="0.2">
      <c r="D33" s="3"/>
    </row>
    <row r="34" spans="4:4" s="1" customFormat="1" x14ac:dyDescent="0.2">
      <c r="D34" s="3"/>
    </row>
    <row r="35" spans="4:4" s="1" customFormat="1" x14ac:dyDescent="0.2">
      <c r="D35" s="3"/>
    </row>
    <row r="36" spans="4:4" s="1" customFormat="1" x14ac:dyDescent="0.2">
      <c r="D36" s="3"/>
    </row>
    <row r="37" spans="4:4" s="1" customFormat="1" x14ac:dyDescent="0.2">
      <c r="D37" s="3"/>
    </row>
    <row r="38" spans="4:4" s="1" customFormat="1" x14ac:dyDescent="0.2">
      <c r="D38" s="3"/>
    </row>
    <row r="39" spans="4:4" s="1" customFormat="1" x14ac:dyDescent="0.2">
      <c r="D39" s="3"/>
    </row>
    <row r="40" spans="4:4" s="1" customFormat="1" x14ac:dyDescent="0.2">
      <c r="D40" s="3"/>
    </row>
    <row r="41" spans="4:4" s="1" customFormat="1" x14ac:dyDescent="0.2">
      <c r="D41" s="3"/>
    </row>
    <row r="42" spans="4:4" s="1" customFormat="1" x14ac:dyDescent="0.2">
      <c r="D42" s="3"/>
    </row>
    <row r="43" spans="4:4" s="1" customFormat="1" x14ac:dyDescent="0.2">
      <c r="D43" s="3"/>
    </row>
    <row r="44" spans="4:4" s="1" customFormat="1" x14ac:dyDescent="0.2">
      <c r="D44" s="3"/>
    </row>
    <row r="45" spans="4:4" s="1" customFormat="1" x14ac:dyDescent="0.2">
      <c r="D45" s="3"/>
    </row>
    <row r="46" spans="4:4" s="1" customFormat="1" x14ac:dyDescent="0.2">
      <c r="D46" s="3"/>
    </row>
    <row r="47" spans="4:4" s="1" customFormat="1" x14ac:dyDescent="0.2">
      <c r="D47" s="3"/>
    </row>
    <row r="48" spans="4:4" s="1" customFormat="1" x14ac:dyDescent="0.2">
      <c r="D48" s="3"/>
    </row>
    <row r="49" spans="4:4" s="1" customFormat="1" x14ac:dyDescent="0.2">
      <c r="D49" s="3"/>
    </row>
    <row r="50" spans="4:4" s="1" customFormat="1" x14ac:dyDescent="0.2">
      <c r="D50" s="3"/>
    </row>
    <row r="51" spans="4:4" s="1" customFormat="1" x14ac:dyDescent="0.2">
      <c r="D51" s="3"/>
    </row>
    <row r="52" spans="4:4" s="1" customFormat="1" x14ac:dyDescent="0.2">
      <c r="D52" s="3"/>
    </row>
    <row r="53" spans="4:4" s="1" customFormat="1" x14ac:dyDescent="0.2">
      <c r="D53" s="3"/>
    </row>
    <row r="54" spans="4:4" s="1" customFormat="1" x14ac:dyDescent="0.2">
      <c r="D54" s="3"/>
    </row>
    <row r="55" spans="4:4" s="1" customFormat="1" x14ac:dyDescent="0.2">
      <c r="D55" s="3"/>
    </row>
    <row r="56" spans="4:4" s="1" customFormat="1" x14ac:dyDescent="0.2">
      <c r="D56" s="3"/>
    </row>
    <row r="57" spans="4:4" s="1" customFormat="1" x14ac:dyDescent="0.2">
      <c r="D57" s="3"/>
    </row>
    <row r="58" spans="4:4" s="1" customFormat="1" x14ac:dyDescent="0.2">
      <c r="D58" s="3"/>
    </row>
    <row r="59" spans="4:4" s="1" customFormat="1" x14ac:dyDescent="0.2">
      <c r="D59" s="3"/>
    </row>
    <row r="60" spans="4:4" s="1" customFormat="1" x14ac:dyDescent="0.2">
      <c r="D60" s="3"/>
    </row>
    <row r="61" spans="4:4" s="1" customFormat="1" x14ac:dyDescent="0.2">
      <c r="D61" s="3"/>
    </row>
    <row r="62" spans="4:4" s="1" customFormat="1" x14ac:dyDescent="0.2">
      <c r="D62" s="3"/>
    </row>
    <row r="63" spans="4:4" s="1" customFormat="1" x14ac:dyDescent="0.2">
      <c r="D63" s="3"/>
    </row>
    <row r="64" spans="4:4" s="1" customFormat="1" x14ac:dyDescent="0.2">
      <c r="D64" s="3"/>
    </row>
    <row r="65" spans="4:4" s="1" customFormat="1" x14ac:dyDescent="0.2">
      <c r="D65" s="3"/>
    </row>
    <row r="66" spans="4:4" s="1" customFormat="1" x14ac:dyDescent="0.2">
      <c r="D66" s="3"/>
    </row>
    <row r="67" spans="4:4" s="1" customFormat="1" x14ac:dyDescent="0.2">
      <c r="D67" s="3"/>
    </row>
    <row r="68" spans="4:4" s="1" customFormat="1" x14ac:dyDescent="0.2">
      <c r="D68" s="3"/>
    </row>
    <row r="69" spans="4:4" s="1" customFormat="1" x14ac:dyDescent="0.2">
      <c r="D69" s="3"/>
    </row>
    <row r="70" spans="4:4" s="1" customFormat="1" x14ac:dyDescent="0.2">
      <c r="D70" s="3"/>
    </row>
    <row r="71" spans="4:4" s="1" customFormat="1" x14ac:dyDescent="0.2">
      <c r="D71" s="3"/>
    </row>
    <row r="72" spans="4:4" s="1" customFormat="1" x14ac:dyDescent="0.2">
      <c r="D72" s="3"/>
    </row>
    <row r="73" spans="4:4" s="1" customFormat="1" x14ac:dyDescent="0.2">
      <c r="D73" s="3"/>
    </row>
    <row r="74" spans="4:4" s="1" customFormat="1" x14ac:dyDescent="0.2">
      <c r="D74" s="3"/>
    </row>
    <row r="75" spans="4:4" s="1" customFormat="1" x14ac:dyDescent="0.2">
      <c r="D75" s="3"/>
    </row>
    <row r="76" spans="4:4" s="1" customFormat="1" x14ac:dyDescent="0.2">
      <c r="D76" s="3"/>
    </row>
    <row r="77" spans="4:4" s="1" customFormat="1" x14ac:dyDescent="0.2">
      <c r="D77" s="3"/>
    </row>
    <row r="78" spans="4:4" s="1" customFormat="1" x14ac:dyDescent="0.2">
      <c r="D78" s="3"/>
    </row>
    <row r="79" spans="4:4" s="1" customFormat="1" x14ac:dyDescent="0.2">
      <c r="D79" s="3"/>
    </row>
    <row r="80" spans="4:4" s="1" customFormat="1" x14ac:dyDescent="0.2">
      <c r="D80" s="3"/>
    </row>
    <row r="81" spans="4:4" s="1" customFormat="1" x14ac:dyDescent="0.2">
      <c r="D81" s="3"/>
    </row>
    <row r="82" spans="4:4" s="1" customFormat="1" x14ac:dyDescent="0.2">
      <c r="D82" s="3"/>
    </row>
    <row r="83" spans="4:4" s="1" customFormat="1" x14ac:dyDescent="0.2">
      <c r="D83" s="3"/>
    </row>
    <row r="84" spans="4:4" s="1" customFormat="1" x14ac:dyDescent="0.2">
      <c r="D84" s="3"/>
    </row>
    <row r="85" spans="4:4" s="1" customFormat="1" x14ac:dyDescent="0.2">
      <c r="D85" s="3"/>
    </row>
    <row r="86" spans="4:4" s="1" customFormat="1" x14ac:dyDescent="0.2">
      <c r="D86" s="3"/>
    </row>
    <row r="87" spans="4:4" s="1" customFormat="1" x14ac:dyDescent="0.2">
      <c r="D87" s="3"/>
    </row>
    <row r="88" spans="4:4" s="1" customFormat="1" x14ac:dyDescent="0.2">
      <c r="D88" s="3"/>
    </row>
    <row r="89" spans="4:4" s="1" customFormat="1" x14ac:dyDescent="0.2">
      <c r="D89" s="3"/>
    </row>
    <row r="90" spans="4:4" s="1" customFormat="1" x14ac:dyDescent="0.2">
      <c r="D90" s="3"/>
    </row>
    <row r="91" spans="4:4" s="1" customFormat="1" x14ac:dyDescent="0.2">
      <c r="D91" s="3"/>
    </row>
    <row r="92" spans="4:4" s="1" customFormat="1" x14ac:dyDescent="0.2">
      <c r="D92" s="3"/>
    </row>
    <row r="93" spans="4:4" s="1" customFormat="1" x14ac:dyDescent="0.2">
      <c r="D93" s="3"/>
    </row>
    <row r="94" spans="4:4" s="1" customFormat="1" x14ac:dyDescent="0.2">
      <c r="D94" s="3"/>
    </row>
    <row r="95" spans="4:4" s="1" customFormat="1" x14ac:dyDescent="0.2">
      <c r="D95" s="3"/>
    </row>
    <row r="96" spans="4:4" s="1" customFormat="1" x14ac:dyDescent="0.2">
      <c r="D96" s="3"/>
    </row>
    <row r="97" spans="4:4" s="1" customFormat="1" x14ac:dyDescent="0.2">
      <c r="D97" s="3"/>
    </row>
    <row r="98" spans="4:4" s="1" customFormat="1" x14ac:dyDescent="0.2">
      <c r="D98" s="3"/>
    </row>
    <row r="99" spans="4:4" s="1" customFormat="1" x14ac:dyDescent="0.2">
      <c r="D99" s="3"/>
    </row>
    <row r="100" spans="4:4" s="1" customFormat="1" x14ac:dyDescent="0.2">
      <c r="D100" s="3"/>
    </row>
    <row r="101" spans="4:4" s="1" customFormat="1" x14ac:dyDescent="0.2">
      <c r="D101" s="3"/>
    </row>
    <row r="102" spans="4:4" s="1" customFormat="1" x14ac:dyDescent="0.2">
      <c r="D102" s="3"/>
    </row>
    <row r="103" spans="4:4" s="1" customFormat="1" x14ac:dyDescent="0.2">
      <c r="D103" s="3"/>
    </row>
    <row r="104" spans="4:4" s="1" customFormat="1" x14ac:dyDescent="0.2">
      <c r="D104" s="3"/>
    </row>
    <row r="105" spans="4:4" s="1" customFormat="1" x14ac:dyDescent="0.2">
      <c r="D105" s="3"/>
    </row>
    <row r="106" spans="4:4" s="1" customFormat="1" x14ac:dyDescent="0.2">
      <c r="D106" s="3"/>
    </row>
    <row r="107" spans="4:4" s="1" customFormat="1" x14ac:dyDescent="0.2">
      <c r="D107" s="3"/>
    </row>
    <row r="108" spans="4:4" s="1" customFormat="1" x14ac:dyDescent="0.2">
      <c r="D108" s="3"/>
    </row>
    <row r="109" spans="4:4" s="1" customFormat="1" x14ac:dyDescent="0.2">
      <c r="D109" s="3"/>
    </row>
    <row r="110" spans="4:4" s="1" customFormat="1" x14ac:dyDescent="0.2">
      <c r="D110" s="3"/>
    </row>
    <row r="111" spans="4:4" s="1" customFormat="1" x14ac:dyDescent="0.2">
      <c r="D111" s="3"/>
    </row>
    <row r="112" spans="4:4" s="1" customFormat="1" x14ac:dyDescent="0.2">
      <c r="D112" s="3"/>
    </row>
    <row r="113" spans="4:4" s="1" customFormat="1" x14ac:dyDescent="0.2">
      <c r="D113" s="3"/>
    </row>
    <row r="114" spans="4:4" s="1" customFormat="1" x14ac:dyDescent="0.2">
      <c r="D114" s="3"/>
    </row>
    <row r="115" spans="4:4" s="1" customFormat="1" x14ac:dyDescent="0.2">
      <c r="D115" s="3"/>
    </row>
    <row r="116" spans="4:4" s="1" customFormat="1" x14ac:dyDescent="0.2">
      <c r="D116" s="3"/>
    </row>
    <row r="117" spans="4:4" s="1" customFormat="1" x14ac:dyDescent="0.2">
      <c r="D117" s="3"/>
    </row>
    <row r="118" spans="4:4" s="1" customFormat="1" x14ac:dyDescent="0.2">
      <c r="D118" s="3"/>
    </row>
    <row r="119" spans="4:4" s="1" customFormat="1" x14ac:dyDescent="0.2">
      <c r="D119" s="3"/>
    </row>
    <row r="120" spans="4:4" s="1" customFormat="1" x14ac:dyDescent="0.2">
      <c r="D120" s="3"/>
    </row>
    <row r="121" spans="4:4" s="1" customFormat="1" x14ac:dyDescent="0.2">
      <c r="D121" s="3"/>
    </row>
    <row r="122" spans="4:4" s="1" customFormat="1" x14ac:dyDescent="0.2">
      <c r="D122" s="3"/>
    </row>
    <row r="123" spans="4:4" s="1" customFormat="1" x14ac:dyDescent="0.2">
      <c r="D123" s="3"/>
    </row>
    <row r="124" spans="4:4" s="1" customFormat="1" x14ac:dyDescent="0.2">
      <c r="D124" s="3"/>
    </row>
    <row r="125" spans="4:4" s="1" customFormat="1" x14ac:dyDescent="0.2">
      <c r="D125" s="3"/>
    </row>
    <row r="126" spans="4:4" s="1" customFormat="1" x14ac:dyDescent="0.2">
      <c r="D126" s="3"/>
    </row>
    <row r="127" spans="4:4" s="1" customFormat="1" x14ac:dyDescent="0.2">
      <c r="D127" s="3"/>
    </row>
    <row r="128" spans="4:4" s="1" customFormat="1" x14ac:dyDescent="0.2">
      <c r="D128" s="3"/>
    </row>
    <row r="129" spans="4:4" s="1" customFormat="1" x14ac:dyDescent="0.2">
      <c r="D129" s="3"/>
    </row>
    <row r="130" spans="4:4" s="1" customFormat="1" x14ac:dyDescent="0.2">
      <c r="D130" s="3"/>
    </row>
    <row r="131" spans="4:4" s="1" customFormat="1" x14ac:dyDescent="0.2">
      <c r="D131" s="3"/>
    </row>
    <row r="132" spans="4:4" s="1" customFormat="1" x14ac:dyDescent="0.2">
      <c r="D132" s="3"/>
    </row>
    <row r="133" spans="4:4" s="1" customFormat="1" x14ac:dyDescent="0.2">
      <c r="D133" s="3"/>
    </row>
    <row r="134" spans="4:4" s="1" customFormat="1" x14ac:dyDescent="0.2">
      <c r="D134" s="3"/>
    </row>
    <row r="135" spans="4:4" s="1" customFormat="1" x14ac:dyDescent="0.2">
      <c r="D135" s="3"/>
    </row>
    <row r="136" spans="4:4" s="1" customFormat="1" x14ac:dyDescent="0.2">
      <c r="D136" s="3"/>
    </row>
    <row r="137" spans="4:4" s="1" customFormat="1" x14ac:dyDescent="0.2">
      <c r="D137" s="3"/>
    </row>
    <row r="138" spans="4:4" s="1" customFormat="1" x14ac:dyDescent="0.2">
      <c r="D138" s="3"/>
    </row>
    <row r="139" spans="4:4" s="1" customFormat="1" x14ac:dyDescent="0.2">
      <c r="D139" s="3"/>
    </row>
    <row r="140" spans="4:4" s="1" customFormat="1" x14ac:dyDescent="0.2">
      <c r="D140" s="3"/>
    </row>
    <row r="141" spans="4:4" s="1" customFormat="1" x14ac:dyDescent="0.2">
      <c r="D141" s="3"/>
    </row>
    <row r="142" spans="4:4" s="1" customFormat="1" x14ac:dyDescent="0.2">
      <c r="D142" s="3"/>
    </row>
    <row r="143" spans="4:4" s="1" customFormat="1" x14ac:dyDescent="0.2">
      <c r="D143" s="3"/>
    </row>
    <row r="144" spans="4:4" s="1" customFormat="1" x14ac:dyDescent="0.2">
      <c r="D144" s="3"/>
    </row>
    <row r="145" spans="4:4" s="1" customFormat="1" x14ac:dyDescent="0.2">
      <c r="D145" s="3"/>
    </row>
    <row r="146" spans="4:4" s="1" customFormat="1" x14ac:dyDescent="0.2">
      <c r="D146" s="3"/>
    </row>
    <row r="147" spans="4:4" s="1" customFormat="1" x14ac:dyDescent="0.2">
      <c r="D147" s="3"/>
    </row>
    <row r="148" spans="4:4" s="1" customFormat="1" x14ac:dyDescent="0.2">
      <c r="D148" s="3"/>
    </row>
    <row r="149" spans="4:4" s="1" customFormat="1" x14ac:dyDescent="0.2">
      <c r="D149" s="3"/>
    </row>
    <row r="150" spans="4:4" s="1" customFormat="1" x14ac:dyDescent="0.2">
      <c r="D150" s="3"/>
    </row>
    <row r="151" spans="4:4" s="1" customFormat="1" x14ac:dyDescent="0.2">
      <c r="D151" s="3"/>
    </row>
    <row r="152" spans="4:4" s="1" customFormat="1" x14ac:dyDescent="0.2">
      <c r="D152" s="3"/>
    </row>
    <row r="153" spans="4:4" s="1" customFormat="1" x14ac:dyDescent="0.2">
      <c r="D153" s="3"/>
    </row>
    <row r="154" spans="4:4" s="1" customFormat="1" x14ac:dyDescent="0.2">
      <c r="D154" s="3"/>
    </row>
    <row r="155" spans="4:4" s="1" customFormat="1" x14ac:dyDescent="0.2">
      <c r="D155" s="3"/>
    </row>
    <row r="156" spans="4:4" s="1" customFormat="1" x14ac:dyDescent="0.2">
      <c r="D156" s="3"/>
    </row>
    <row r="157" spans="4:4" s="1" customFormat="1" x14ac:dyDescent="0.2">
      <c r="D157" s="3"/>
    </row>
    <row r="158" spans="4:4" s="1" customFormat="1" x14ac:dyDescent="0.2">
      <c r="D158" s="3"/>
    </row>
    <row r="159" spans="4:4" s="1" customFormat="1" x14ac:dyDescent="0.2">
      <c r="D159" s="3"/>
    </row>
    <row r="160" spans="4:4" s="1" customFormat="1" x14ac:dyDescent="0.2">
      <c r="D160" s="3"/>
    </row>
    <row r="161" spans="4:4" s="1" customFormat="1" x14ac:dyDescent="0.2">
      <c r="D161" s="3"/>
    </row>
    <row r="162" spans="4:4" s="1" customFormat="1" x14ac:dyDescent="0.2">
      <c r="D162" s="3"/>
    </row>
    <row r="163" spans="4:4" s="1" customFormat="1" x14ac:dyDescent="0.2">
      <c r="D163" s="3"/>
    </row>
    <row r="164" spans="4:4" s="1" customFormat="1" x14ac:dyDescent="0.2">
      <c r="D164" s="3"/>
    </row>
    <row r="165" spans="4:4" s="1" customFormat="1" x14ac:dyDescent="0.2">
      <c r="D165" s="3"/>
    </row>
    <row r="166" spans="4:4" s="1" customFormat="1" x14ac:dyDescent="0.2">
      <c r="D166" s="3"/>
    </row>
    <row r="167" spans="4:4" s="1" customFormat="1" x14ac:dyDescent="0.2">
      <c r="D167" s="3"/>
    </row>
    <row r="168" spans="4:4" s="1" customFormat="1" x14ac:dyDescent="0.2">
      <c r="D168" s="3"/>
    </row>
    <row r="169" spans="4:4" s="1" customFormat="1" x14ac:dyDescent="0.2">
      <c r="D169" s="3"/>
    </row>
    <row r="170" spans="4:4" s="1" customFormat="1" x14ac:dyDescent="0.2">
      <c r="D170" s="3"/>
    </row>
    <row r="171" spans="4:4" s="1" customFormat="1" x14ac:dyDescent="0.2">
      <c r="D171" s="3"/>
    </row>
    <row r="172" spans="4:4" s="1" customFormat="1" x14ac:dyDescent="0.2">
      <c r="D172" s="3"/>
    </row>
    <row r="173" spans="4:4" s="1" customFormat="1" x14ac:dyDescent="0.2">
      <c r="D173" s="3"/>
    </row>
    <row r="174" spans="4:4" s="1" customFormat="1" x14ac:dyDescent="0.2">
      <c r="D174" s="3"/>
    </row>
    <row r="175" spans="4:4" s="1" customFormat="1" x14ac:dyDescent="0.2">
      <c r="D175" s="3"/>
    </row>
    <row r="176" spans="4:4" s="1" customFormat="1" x14ac:dyDescent="0.2">
      <c r="D176" s="3"/>
    </row>
    <row r="177" spans="4:4" s="1" customFormat="1" x14ac:dyDescent="0.2">
      <c r="D177" s="3"/>
    </row>
    <row r="178" spans="4:4" s="1" customFormat="1" x14ac:dyDescent="0.2">
      <c r="D178" s="3"/>
    </row>
    <row r="179" spans="4:4" s="1" customFormat="1" x14ac:dyDescent="0.2">
      <c r="D179" s="3"/>
    </row>
    <row r="180" spans="4:4" s="1" customFormat="1" x14ac:dyDescent="0.2">
      <c r="D180" s="3"/>
    </row>
    <row r="181" spans="4:4" s="1" customFormat="1" x14ac:dyDescent="0.2">
      <c r="D181" s="3"/>
    </row>
    <row r="182" spans="4:4" s="1" customFormat="1" x14ac:dyDescent="0.2">
      <c r="D182" s="3"/>
    </row>
    <row r="183" spans="4:4" s="1" customFormat="1" x14ac:dyDescent="0.2">
      <c r="D183" s="3"/>
    </row>
    <row r="184" spans="4:4" s="1" customFormat="1" x14ac:dyDescent="0.2">
      <c r="D184" s="3"/>
    </row>
    <row r="185" spans="4:4" s="1" customFormat="1" x14ac:dyDescent="0.2">
      <c r="D185" s="3"/>
    </row>
    <row r="186" spans="4:4" s="1" customFormat="1" x14ac:dyDescent="0.2">
      <c r="D186" s="3"/>
    </row>
    <row r="187" spans="4:4" s="1" customFormat="1" x14ac:dyDescent="0.2">
      <c r="D187" s="3"/>
    </row>
    <row r="188" spans="4:4" s="1" customFormat="1" x14ac:dyDescent="0.2">
      <c r="D188" s="3"/>
    </row>
    <row r="189" spans="4:4" s="1" customFormat="1" x14ac:dyDescent="0.2">
      <c r="D189" s="3"/>
    </row>
    <row r="190" spans="4:4" s="1" customFormat="1" x14ac:dyDescent="0.2">
      <c r="D190" s="3"/>
    </row>
    <row r="191" spans="4:4" s="1" customFormat="1" x14ac:dyDescent="0.2">
      <c r="D191" s="3"/>
    </row>
    <row r="192" spans="4:4" s="1" customFormat="1" x14ac:dyDescent="0.2">
      <c r="D192" s="3"/>
    </row>
    <row r="193" spans="4:4" s="1" customFormat="1" x14ac:dyDescent="0.2">
      <c r="D193" s="3"/>
    </row>
    <row r="194" spans="4:4" s="1" customFormat="1" x14ac:dyDescent="0.2">
      <c r="D194" s="3"/>
    </row>
    <row r="195" spans="4:4" s="1" customFormat="1" x14ac:dyDescent="0.2">
      <c r="D195" s="3"/>
    </row>
    <row r="196" spans="4:4" s="1" customFormat="1" x14ac:dyDescent="0.2">
      <c r="D196" s="3"/>
    </row>
    <row r="197" spans="4:4" s="1" customFormat="1" x14ac:dyDescent="0.2">
      <c r="D197" s="3"/>
    </row>
    <row r="198" spans="4:4" s="1" customFormat="1" x14ac:dyDescent="0.2">
      <c r="D198" s="3"/>
    </row>
    <row r="199" spans="4:4" s="1" customFormat="1" x14ac:dyDescent="0.2">
      <c r="D199" s="3"/>
    </row>
    <row r="200" spans="4:4" s="1" customFormat="1" x14ac:dyDescent="0.2">
      <c r="D200" s="3"/>
    </row>
    <row r="201" spans="4:4" s="1" customFormat="1" x14ac:dyDescent="0.2">
      <c r="D201" s="3"/>
    </row>
    <row r="202" spans="4:4" s="1" customFormat="1" x14ac:dyDescent="0.2">
      <c r="D202" s="3"/>
    </row>
    <row r="203" spans="4:4" s="1" customFormat="1" x14ac:dyDescent="0.2">
      <c r="D203" s="3"/>
    </row>
    <row r="204" spans="4:4" s="1" customFormat="1" x14ac:dyDescent="0.2">
      <c r="D204" s="3"/>
    </row>
    <row r="205" spans="4:4" s="1" customFormat="1" x14ac:dyDescent="0.2">
      <c r="D205" s="3"/>
    </row>
    <row r="206" spans="4:4" s="1" customFormat="1" x14ac:dyDescent="0.2">
      <c r="D206" s="3"/>
    </row>
    <row r="207" spans="4:4" s="1" customFormat="1" x14ac:dyDescent="0.2">
      <c r="D207" s="3"/>
    </row>
    <row r="208" spans="4:4" s="1" customFormat="1" x14ac:dyDescent="0.2">
      <c r="D208" s="3"/>
    </row>
    <row r="209" spans="4:4" s="1" customFormat="1" x14ac:dyDescent="0.2">
      <c r="D209" s="3"/>
    </row>
    <row r="210" spans="4:4" s="1" customFormat="1" x14ac:dyDescent="0.2">
      <c r="D210" s="3"/>
    </row>
    <row r="211" spans="4:4" s="1" customFormat="1" x14ac:dyDescent="0.2">
      <c r="D211" s="3"/>
    </row>
    <row r="212" spans="4:4" s="1" customFormat="1" x14ac:dyDescent="0.2">
      <c r="D212" s="3"/>
    </row>
    <row r="213" spans="4:4" s="1" customFormat="1" x14ac:dyDescent="0.2">
      <c r="D213" s="3"/>
    </row>
    <row r="214" spans="4:4" s="1" customFormat="1" x14ac:dyDescent="0.2">
      <c r="D214" s="3"/>
    </row>
    <row r="215" spans="4:4" s="1" customFormat="1" x14ac:dyDescent="0.2">
      <c r="D215" s="3"/>
    </row>
    <row r="216" spans="4:4" s="1" customFormat="1" x14ac:dyDescent="0.2">
      <c r="D216" s="3"/>
    </row>
    <row r="217" spans="4:4" s="1" customFormat="1" x14ac:dyDescent="0.2">
      <c r="D217" s="3"/>
    </row>
    <row r="218" spans="4:4" s="1" customFormat="1" x14ac:dyDescent="0.2">
      <c r="D218" s="3"/>
    </row>
    <row r="219" spans="4:4" s="1" customFormat="1" x14ac:dyDescent="0.2">
      <c r="D219" s="3"/>
    </row>
    <row r="220" spans="4:4" s="1" customFormat="1" x14ac:dyDescent="0.2">
      <c r="D220" s="3"/>
    </row>
    <row r="221" spans="4:4" s="1" customFormat="1" x14ac:dyDescent="0.2">
      <c r="D221" s="3"/>
    </row>
    <row r="222" spans="4:4" s="1" customFormat="1" x14ac:dyDescent="0.2">
      <c r="D222" s="3"/>
    </row>
    <row r="223" spans="4:4" s="1" customFormat="1" x14ac:dyDescent="0.2">
      <c r="D223" s="3"/>
    </row>
    <row r="224" spans="4:4" s="1" customFormat="1" x14ac:dyDescent="0.2">
      <c r="D224" s="3"/>
    </row>
    <row r="225" spans="4:4" s="1" customFormat="1" x14ac:dyDescent="0.2">
      <c r="D225" s="3"/>
    </row>
    <row r="226" spans="4:4" s="1" customFormat="1" x14ac:dyDescent="0.2">
      <c r="D226" s="3"/>
    </row>
    <row r="227" spans="4:4" s="1" customFormat="1" x14ac:dyDescent="0.2">
      <c r="D227" s="3"/>
    </row>
    <row r="228" spans="4:4" s="1" customFormat="1" x14ac:dyDescent="0.2">
      <c r="D228" s="3"/>
    </row>
    <row r="229" spans="4:4" s="1" customFormat="1" x14ac:dyDescent="0.2">
      <c r="D229" s="3"/>
    </row>
    <row r="230" spans="4:4" s="1" customFormat="1" x14ac:dyDescent="0.2">
      <c r="D230" s="3"/>
    </row>
    <row r="231" spans="4:4" s="1" customFormat="1" x14ac:dyDescent="0.2">
      <c r="D231" s="3"/>
    </row>
    <row r="232" spans="4:4" s="1" customFormat="1" x14ac:dyDescent="0.2">
      <c r="D232" s="3"/>
    </row>
    <row r="233" spans="4:4" s="1" customFormat="1" x14ac:dyDescent="0.2">
      <c r="D233" s="3"/>
    </row>
    <row r="234" spans="4:4" s="1" customFormat="1" x14ac:dyDescent="0.2">
      <c r="D234" s="3"/>
    </row>
    <row r="235" spans="4:4" s="1" customFormat="1" x14ac:dyDescent="0.2">
      <c r="D235" s="3"/>
    </row>
    <row r="236" spans="4:4" s="1" customFormat="1" x14ac:dyDescent="0.2">
      <c r="D236" s="3"/>
    </row>
    <row r="237" spans="4:4" s="1" customFormat="1" x14ac:dyDescent="0.2">
      <c r="D237" s="3"/>
    </row>
    <row r="238" spans="4:4" s="1" customFormat="1" x14ac:dyDescent="0.2">
      <c r="D238" s="3"/>
    </row>
    <row r="239" spans="4:4" s="1" customFormat="1" x14ac:dyDescent="0.2">
      <c r="D239" s="3"/>
    </row>
    <row r="240" spans="4:4" s="1" customFormat="1" x14ac:dyDescent="0.2">
      <c r="D240" s="3"/>
    </row>
    <row r="241" spans="4:4" s="1" customFormat="1" x14ac:dyDescent="0.2">
      <c r="D241" s="3"/>
    </row>
    <row r="242" spans="4:4" s="1" customFormat="1" x14ac:dyDescent="0.2">
      <c r="D242" s="3"/>
    </row>
    <row r="243" spans="4:4" s="1" customFormat="1" x14ac:dyDescent="0.2">
      <c r="D243" s="3"/>
    </row>
    <row r="244" spans="4:4" s="1" customFormat="1" x14ac:dyDescent="0.2">
      <c r="D244" s="3"/>
    </row>
  </sheetData>
  <mergeCells count="18">
    <mergeCell ref="A2:J2"/>
    <mergeCell ref="A3:J3"/>
    <mergeCell ref="A1:J1"/>
    <mergeCell ref="A13:E13"/>
    <mergeCell ref="A7:E7"/>
    <mergeCell ref="A10:E10"/>
    <mergeCell ref="A8:E8"/>
    <mergeCell ref="A11:E11"/>
    <mergeCell ref="A5:E5"/>
    <mergeCell ref="A6:E6"/>
    <mergeCell ref="A23:E23"/>
    <mergeCell ref="A19:E19"/>
    <mergeCell ref="A20:E20"/>
    <mergeCell ref="A22:E22"/>
    <mergeCell ref="A15:J15"/>
    <mergeCell ref="A21:E21"/>
    <mergeCell ref="A17:E17"/>
    <mergeCell ref="A18:E18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workbookViewId="0">
      <selection activeCell="E68" sqref="E68"/>
    </sheetView>
  </sheetViews>
  <sheetFormatPr defaultColWidth="11.42578125" defaultRowHeight="15" x14ac:dyDescent="0.25"/>
  <cols>
    <col min="1" max="1" width="4.5703125" style="113" customWidth="1"/>
    <col min="2" max="2" width="4.85546875" style="113" customWidth="1"/>
    <col min="3" max="3" width="7.140625" style="113" customWidth="1"/>
    <col min="4" max="4" width="5.28515625" style="114" hidden="1" customWidth="1"/>
    <col min="5" max="5" width="46.7109375" style="115" customWidth="1"/>
    <col min="6" max="6" width="14.28515625" style="115" bestFit="1" customWidth="1"/>
    <col min="7" max="7" width="14.140625" style="115" customWidth="1"/>
    <col min="8" max="8" width="14" style="115" customWidth="1"/>
    <col min="9" max="9" width="14.42578125" style="115" customWidth="1"/>
    <col min="10" max="10" width="14.28515625" style="115" customWidth="1"/>
    <col min="11" max="11" width="6.5703125" style="115" hidden="1" customWidth="1"/>
    <col min="12" max="12" width="11.42578125" style="115"/>
    <col min="13" max="13" width="15.5703125" style="115" customWidth="1"/>
    <col min="14" max="16384" width="11.42578125" style="115"/>
  </cols>
  <sheetData>
    <row r="1" spans="1:15" s="43" customFormat="1" ht="27" customHeight="1" x14ac:dyDescent="0.25">
      <c r="A1" s="326" t="s">
        <v>4</v>
      </c>
      <c r="B1" s="327"/>
      <c r="C1" s="327"/>
      <c r="D1" s="327"/>
      <c r="E1" s="327"/>
      <c r="F1" s="327"/>
      <c r="G1" s="327"/>
      <c r="H1" s="328"/>
      <c r="I1" s="328"/>
      <c r="J1" s="328"/>
      <c r="K1" s="42"/>
    </row>
    <row r="2" spans="1:15" s="43" customFormat="1" ht="25.5" customHeight="1" x14ac:dyDescent="0.25">
      <c r="A2" s="326" t="s">
        <v>77</v>
      </c>
      <c r="B2" s="327"/>
      <c r="C2" s="327"/>
      <c r="D2" s="327"/>
      <c r="E2" s="327"/>
      <c r="F2" s="327"/>
      <c r="G2" s="327"/>
      <c r="H2" s="328"/>
      <c r="I2" s="328"/>
      <c r="J2" s="328"/>
      <c r="K2" s="44"/>
    </row>
    <row r="3" spans="1:15" s="43" customFormat="1" ht="42.75" customHeight="1" x14ac:dyDescent="0.25">
      <c r="A3" s="197" t="s">
        <v>1</v>
      </c>
      <c r="B3" s="197" t="s">
        <v>0</v>
      </c>
      <c r="C3" s="197" t="s">
        <v>266</v>
      </c>
      <c r="D3" s="197" t="s">
        <v>2</v>
      </c>
      <c r="E3" s="45" t="s">
        <v>34</v>
      </c>
      <c r="F3" s="123" t="s">
        <v>267</v>
      </c>
      <c r="G3" s="123" t="s">
        <v>268</v>
      </c>
      <c r="H3" s="123" t="s">
        <v>269</v>
      </c>
      <c r="I3" s="123" t="s">
        <v>270</v>
      </c>
      <c r="J3" s="123" t="s">
        <v>271</v>
      </c>
      <c r="K3" s="48"/>
    </row>
    <row r="4" spans="1:15" s="122" customFormat="1" ht="10.5" customHeight="1" x14ac:dyDescent="0.2">
      <c r="A4" s="117">
        <v>1</v>
      </c>
      <c r="B4" s="117">
        <v>2</v>
      </c>
      <c r="C4" s="117">
        <v>3</v>
      </c>
      <c r="D4" s="117"/>
      <c r="E4" s="118">
        <v>4</v>
      </c>
      <c r="F4" s="119">
        <v>5</v>
      </c>
      <c r="G4" s="119">
        <v>6</v>
      </c>
      <c r="H4" s="120">
        <v>7</v>
      </c>
      <c r="I4" s="120">
        <v>8</v>
      </c>
      <c r="J4" s="120">
        <v>9</v>
      </c>
      <c r="K4" s="121"/>
    </row>
    <row r="5" spans="1:15" s="54" customFormat="1" x14ac:dyDescent="0.25">
      <c r="A5" s="49">
        <v>6</v>
      </c>
      <c r="B5" s="50"/>
      <c r="C5" s="50"/>
      <c r="D5" s="50"/>
      <c r="E5" s="51" t="s">
        <v>29</v>
      </c>
      <c r="F5" s="52">
        <f>F6+F21+F36+F41</f>
        <v>1796908633</v>
      </c>
      <c r="G5" s="52">
        <f>G6+G21+G36+G41</f>
        <v>1864560000</v>
      </c>
      <c r="H5" s="52">
        <f>H6+H21+H36+H41</f>
        <v>2037366000</v>
      </c>
      <c r="I5" s="52">
        <f>I6+I21+I36+I41</f>
        <v>1981060000</v>
      </c>
      <c r="J5" s="52">
        <f>J6+J21+J36+J41</f>
        <v>1990600000</v>
      </c>
      <c r="K5" s="53"/>
    </row>
    <row r="6" spans="1:15" s="54" customFormat="1" ht="29.25" x14ac:dyDescent="0.25">
      <c r="A6" s="55"/>
      <c r="B6" s="56">
        <v>63</v>
      </c>
      <c r="C6" s="55"/>
      <c r="D6" s="55"/>
      <c r="E6" s="57" t="s">
        <v>149</v>
      </c>
      <c r="F6" s="53">
        <f>F7+F13+F9</f>
        <v>1746311263</v>
      </c>
      <c r="G6" s="53">
        <f>G7+G13+G9</f>
        <v>1822000000</v>
      </c>
      <c r="H6" s="53">
        <f>H7+H13+H9</f>
        <v>1997266000</v>
      </c>
      <c r="I6" s="53">
        <f>I7+I13+I9</f>
        <v>1941160000</v>
      </c>
      <c r="J6" s="53">
        <f>J7+J13+J9</f>
        <v>1951200000</v>
      </c>
      <c r="K6" s="58"/>
    </row>
    <row r="7" spans="1:15" s="64" customFormat="1" x14ac:dyDescent="0.25">
      <c r="A7" s="55"/>
      <c r="B7" s="55"/>
      <c r="C7" s="55">
        <v>632</v>
      </c>
      <c r="D7" s="55"/>
      <c r="E7" s="59" t="s">
        <v>201</v>
      </c>
      <c r="F7" s="60">
        <f>F8</f>
        <v>0</v>
      </c>
      <c r="G7" s="60">
        <f>G8</f>
        <v>62000000</v>
      </c>
      <c r="H7" s="60">
        <f>H8</f>
        <v>0</v>
      </c>
      <c r="I7" s="62">
        <f>I8</f>
        <v>0</v>
      </c>
      <c r="J7" s="62">
        <f>J8</f>
        <v>0</v>
      </c>
      <c r="K7" s="63"/>
    </row>
    <row r="8" spans="1:15" s="64" customFormat="1" ht="15" hidden="1" customHeight="1" x14ac:dyDescent="0.25">
      <c r="A8" s="55"/>
      <c r="B8" s="55"/>
      <c r="C8" s="55"/>
      <c r="D8" s="55"/>
      <c r="E8" s="59" t="s">
        <v>201</v>
      </c>
      <c r="F8" s="65"/>
      <c r="G8" s="65">
        <v>62000000</v>
      </c>
      <c r="H8" s="65">
        <v>0</v>
      </c>
      <c r="I8" s="66">
        <v>0</v>
      </c>
      <c r="J8" s="66">
        <v>0</v>
      </c>
      <c r="K8" s="67"/>
    </row>
    <row r="9" spans="1:15" s="64" customFormat="1" ht="30" x14ac:dyDescent="0.25">
      <c r="A9" s="55"/>
      <c r="B9" s="55"/>
      <c r="C9" s="68">
        <v>638</v>
      </c>
      <c r="D9" s="68"/>
      <c r="E9" s="69" t="s">
        <v>210</v>
      </c>
      <c r="F9" s="65">
        <f>F10</f>
        <v>0</v>
      </c>
      <c r="G9" s="65">
        <f>G10</f>
        <v>0</v>
      </c>
      <c r="H9" s="65">
        <f>H12+H11</f>
        <v>175024000</v>
      </c>
      <c r="I9" s="66">
        <f>I12+I11</f>
        <v>113210000</v>
      </c>
      <c r="J9" s="66">
        <f>J12+J11</f>
        <v>142120000</v>
      </c>
      <c r="K9" s="70"/>
      <c r="M9" s="71"/>
      <c r="N9" s="71"/>
      <c r="O9" s="71"/>
    </row>
    <row r="10" spans="1:15" s="64" customFormat="1" ht="30" hidden="1" customHeight="1" x14ac:dyDescent="0.25">
      <c r="A10" s="55"/>
      <c r="B10" s="55"/>
      <c r="C10" s="68"/>
      <c r="D10" s="68"/>
      <c r="E10" s="69" t="s">
        <v>209</v>
      </c>
      <c r="F10" s="65"/>
      <c r="G10" s="65">
        <v>0</v>
      </c>
      <c r="H10" s="65"/>
      <c r="I10" s="66"/>
      <c r="J10" s="66"/>
      <c r="K10" s="70"/>
    </row>
    <row r="11" spans="1:15" s="73" customFormat="1" ht="30" hidden="1" customHeight="1" x14ac:dyDescent="0.25">
      <c r="A11" s="55"/>
      <c r="B11" s="55"/>
      <c r="C11" s="68"/>
      <c r="D11" s="68">
        <v>6381</v>
      </c>
      <c r="E11" s="69" t="s">
        <v>221</v>
      </c>
      <c r="F11" s="65"/>
      <c r="G11" s="65">
        <v>0</v>
      </c>
      <c r="H11" s="65">
        <v>12721000</v>
      </c>
      <c r="I11" s="66">
        <f>15000+9690000</f>
        <v>9705000</v>
      </c>
      <c r="J11" s="66">
        <v>14212000</v>
      </c>
      <c r="K11" s="72"/>
      <c r="L11" s="64"/>
    </row>
    <row r="12" spans="1:15" s="73" customFormat="1" ht="30" hidden="1" customHeight="1" x14ac:dyDescent="0.25">
      <c r="A12" s="55"/>
      <c r="B12" s="55"/>
      <c r="C12" s="68"/>
      <c r="D12" s="68">
        <v>6382</v>
      </c>
      <c r="E12" s="69" t="s">
        <v>222</v>
      </c>
      <c r="F12" s="65"/>
      <c r="G12" s="65">
        <v>0</v>
      </c>
      <c r="H12" s="65">
        <v>162303000</v>
      </c>
      <c r="I12" s="66">
        <f>16295000+87210000</f>
        <v>103505000</v>
      </c>
      <c r="J12" s="66">
        <v>127908000</v>
      </c>
      <c r="K12" s="72"/>
      <c r="L12" s="64"/>
    </row>
    <row r="13" spans="1:15" s="64" customFormat="1" x14ac:dyDescent="0.25">
      <c r="A13" s="55"/>
      <c r="B13" s="55"/>
      <c r="C13" s="68">
        <v>633</v>
      </c>
      <c r="D13" s="68"/>
      <c r="E13" s="69" t="s">
        <v>30</v>
      </c>
      <c r="F13" s="65">
        <f>F14+F17</f>
        <v>1746311263</v>
      </c>
      <c r="G13" s="65">
        <f>G14+G17</f>
        <v>1760000000</v>
      </c>
      <c r="H13" s="65">
        <f>H14+H17</f>
        <v>1822242000</v>
      </c>
      <c r="I13" s="66">
        <f>I14+I17</f>
        <v>1827950000</v>
      </c>
      <c r="J13" s="66">
        <f>J14+J17</f>
        <v>1809080000</v>
      </c>
      <c r="K13" s="63"/>
    </row>
    <row r="14" spans="1:15" s="80" customFormat="1" ht="15" hidden="1" customHeight="1" x14ac:dyDescent="0.25">
      <c r="A14" s="74"/>
      <c r="B14" s="74"/>
      <c r="C14" s="75"/>
      <c r="D14" s="76">
        <v>6331</v>
      </c>
      <c r="E14" s="77" t="s">
        <v>220</v>
      </c>
      <c r="F14" s="78">
        <f>SUM(F15:F16)</f>
        <v>323504</v>
      </c>
      <c r="G14" s="78">
        <f>SUM(G15:G16)</f>
        <v>0</v>
      </c>
      <c r="H14" s="78">
        <f>SUM(H15:H16)</f>
        <v>4541000</v>
      </c>
      <c r="I14" s="78">
        <f>SUM(I15:I16)</f>
        <v>1710000</v>
      </c>
      <c r="J14" s="78">
        <f>SUM(J15:J16)</f>
        <v>2508000</v>
      </c>
      <c r="K14" s="79"/>
      <c r="L14" s="54"/>
    </row>
    <row r="15" spans="1:15" s="54" customFormat="1" ht="30" hidden="1" customHeight="1" x14ac:dyDescent="0.25">
      <c r="A15" s="55"/>
      <c r="B15" s="55"/>
      <c r="C15" s="76"/>
      <c r="D15" s="68"/>
      <c r="E15" s="69" t="s">
        <v>226</v>
      </c>
      <c r="F15" s="65">
        <v>323504</v>
      </c>
      <c r="G15" s="65">
        <v>0</v>
      </c>
      <c r="H15" s="65">
        <v>2340000</v>
      </c>
      <c r="I15" s="65">
        <v>0</v>
      </c>
      <c r="J15" s="65">
        <v>0</v>
      </c>
      <c r="K15" s="67"/>
      <c r="L15" s="325"/>
    </row>
    <row r="16" spans="1:15" s="54" customFormat="1" ht="30" hidden="1" customHeight="1" x14ac:dyDescent="0.25">
      <c r="A16" s="55"/>
      <c r="B16" s="55"/>
      <c r="C16" s="76"/>
      <c r="D16" s="68"/>
      <c r="E16" s="69" t="s">
        <v>219</v>
      </c>
      <c r="F16" s="65">
        <v>0</v>
      </c>
      <c r="G16" s="65">
        <v>0</v>
      </c>
      <c r="H16" s="65">
        <v>2201000</v>
      </c>
      <c r="I16" s="65">
        <v>1710000</v>
      </c>
      <c r="J16" s="65">
        <v>2508000</v>
      </c>
      <c r="K16" s="67"/>
      <c r="L16" s="325"/>
    </row>
    <row r="17" spans="1:12" s="80" customFormat="1" ht="15" hidden="1" customHeight="1" x14ac:dyDescent="0.25">
      <c r="A17" s="74"/>
      <c r="B17" s="74"/>
      <c r="C17" s="75"/>
      <c r="D17" s="76">
        <v>6332</v>
      </c>
      <c r="E17" s="77" t="s">
        <v>31</v>
      </c>
      <c r="F17" s="78">
        <f>SUM(F18:F20)</f>
        <v>1745987759</v>
      </c>
      <c r="G17" s="78">
        <f>SUM(G18:G20)</f>
        <v>1760000000</v>
      </c>
      <c r="H17" s="78">
        <f>SUM(H18:H20)</f>
        <v>1817701000</v>
      </c>
      <c r="I17" s="78">
        <f>SUM(I18:I20)</f>
        <v>1826240000</v>
      </c>
      <c r="J17" s="78">
        <f>SUM(J18:J20)</f>
        <v>1806572000</v>
      </c>
      <c r="K17" s="79"/>
      <c r="L17" s="325"/>
    </row>
    <row r="18" spans="1:12" s="54" customFormat="1" ht="15" hidden="1" customHeight="1" x14ac:dyDescent="0.25">
      <c r="A18" s="55"/>
      <c r="B18" s="55"/>
      <c r="C18" s="68"/>
      <c r="D18" s="68"/>
      <c r="E18" s="69" t="s">
        <v>217</v>
      </c>
      <c r="F18" s="65">
        <v>1745987759</v>
      </c>
      <c r="G18" s="65">
        <v>1760000000</v>
      </c>
      <c r="H18" s="65">
        <v>1779000000</v>
      </c>
      <c r="I18" s="65">
        <v>1779000000</v>
      </c>
      <c r="J18" s="65">
        <v>1779000000</v>
      </c>
      <c r="K18" s="81"/>
      <c r="L18" s="325"/>
    </row>
    <row r="19" spans="1:12" s="54" customFormat="1" ht="30" hidden="1" customHeight="1" x14ac:dyDescent="0.25">
      <c r="A19" s="55"/>
      <c r="B19" s="55"/>
      <c r="C19" s="68"/>
      <c r="D19" s="68"/>
      <c r="E19" s="69" t="s">
        <v>218</v>
      </c>
      <c r="F19" s="65"/>
      <c r="G19" s="65">
        <v>0</v>
      </c>
      <c r="H19" s="65">
        <v>29701000</v>
      </c>
      <c r="I19" s="65">
        <f>2850000+23390000</f>
        <v>26240000</v>
      </c>
      <c r="J19" s="65">
        <v>27572000</v>
      </c>
      <c r="K19" s="81"/>
      <c r="L19" s="325"/>
    </row>
    <row r="20" spans="1:12" s="54" customFormat="1" ht="30" hidden="1" customHeight="1" x14ac:dyDescent="0.25">
      <c r="A20" s="55"/>
      <c r="B20" s="55"/>
      <c r="C20" s="68"/>
      <c r="D20" s="68"/>
      <c r="E20" s="69" t="s">
        <v>216</v>
      </c>
      <c r="F20" s="65"/>
      <c r="G20" s="65">
        <v>0</v>
      </c>
      <c r="H20" s="65">
        <f>30000000-21000000</f>
        <v>9000000</v>
      </c>
      <c r="I20" s="65">
        <v>21000000</v>
      </c>
      <c r="J20" s="65">
        <v>0</v>
      </c>
      <c r="K20" s="81"/>
      <c r="L20" s="325"/>
    </row>
    <row r="21" spans="1:12" s="54" customFormat="1" x14ac:dyDescent="0.25">
      <c r="A21" s="55"/>
      <c r="B21" s="82">
        <v>64</v>
      </c>
      <c r="C21" s="68"/>
      <c r="D21" s="68"/>
      <c r="E21" s="76" t="s">
        <v>32</v>
      </c>
      <c r="F21" s="78">
        <f>F22+F28+F34</f>
        <v>31584101</v>
      </c>
      <c r="G21" s="78">
        <f>G22+G28+G34</f>
        <v>30400000</v>
      </c>
      <c r="H21" s="78">
        <f>H22+H28+H34</f>
        <v>25600000</v>
      </c>
      <c r="I21" s="78">
        <f>I22+I28+I34</f>
        <v>25400000</v>
      </c>
      <c r="J21" s="78">
        <f>J22+J28+J34</f>
        <v>24900000</v>
      </c>
      <c r="K21" s="83"/>
      <c r="L21" s="325"/>
    </row>
    <row r="22" spans="1:12" s="64" customFormat="1" x14ac:dyDescent="0.25">
      <c r="A22" s="55"/>
      <c r="B22" s="55"/>
      <c r="C22" s="68">
        <v>641</v>
      </c>
      <c r="D22" s="68"/>
      <c r="E22" s="68" t="s">
        <v>33</v>
      </c>
      <c r="F22" s="65">
        <f>SUM(F23:F27)</f>
        <v>5962551</v>
      </c>
      <c r="G22" s="65">
        <f>SUM(G23:G27)</f>
        <v>6000000</v>
      </c>
      <c r="H22" s="65">
        <f>SUM(H23:H27)</f>
        <v>2000000</v>
      </c>
      <c r="I22" s="66">
        <f>SUM(I23:I27)</f>
        <v>1800000</v>
      </c>
      <c r="J22" s="66">
        <f>SUM(J23:J27)</f>
        <v>1300000</v>
      </c>
      <c r="K22" s="63"/>
      <c r="L22" s="325"/>
    </row>
    <row r="23" spans="1:12" s="64" customFormat="1" ht="15" hidden="1" customHeight="1" x14ac:dyDescent="0.25">
      <c r="A23" s="55"/>
      <c r="B23" s="55"/>
      <c r="C23" s="55"/>
      <c r="D23" s="55">
        <v>6413</v>
      </c>
      <c r="E23" s="85" t="s">
        <v>59</v>
      </c>
      <c r="F23" s="60">
        <v>2092752</v>
      </c>
      <c r="G23" s="60">
        <v>1750000</v>
      </c>
      <c r="H23" s="60">
        <v>1250000</v>
      </c>
      <c r="I23" s="62">
        <v>1300000</v>
      </c>
      <c r="J23" s="62">
        <v>1300000</v>
      </c>
      <c r="K23" s="86"/>
      <c r="L23" s="325"/>
    </row>
    <row r="24" spans="1:12" s="64" customFormat="1" ht="15" hidden="1" customHeight="1" x14ac:dyDescent="0.25">
      <c r="A24" s="55"/>
      <c r="B24" s="55"/>
      <c r="C24" s="55"/>
      <c r="D24" s="55">
        <v>6414</v>
      </c>
      <c r="E24" s="85" t="s">
        <v>60</v>
      </c>
      <c r="F24" s="60">
        <v>127412</v>
      </c>
      <c r="G24" s="60">
        <v>250000</v>
      </c>
      <c r="H24" s="60">
        <v>0</v>
      </c>
      <c r="I24" s="62">
        <v>0</v>
      </c>
      <c r="J24" s="62">
        <v>0</v>
      </c>
      <c r="K24" s="86"/>
      <c r="L24" s="325"/>
    </row>
    <row r="25" spans="1:12" s="64" customFormat="1" ht="30" hidden="1" customHeight="1" x14ac:dyDescent="0.25">
      <c r="A25" s="55"/>
      <c r="B25" s="55"/>
      <c r="C25" s="55"/>
      <c r="D25" s="55">
        <v>6415</v>
      </c>
      <c r="E25" s="85" t="s">
        <v>229</v>
      </c>
      <c r="F25" s="60">
        <v>1533232</v>
      </c>
      <c r="G25" s="60">
        <v>3000000</v>
      </c>
      <c r="H25" s="60">
        <v>0</v>
      </c>
      <c r="I25" s="62">
        <v>0</v>
      </c>
      <c r="J25" s="62">
        <v>0</v>
      </c>
      <c r="K25" s="86"/>
    </row>
    <row r="26" spans="1:12" s="64" customFormat="1" ht="15" hidden="1" customHeight="1" x14ac:dyDescent="0.25">
      <c r="A26" s="55"/>
      <c r="B26" s="55"/>
      <c r="C26" s="55"/>
      <c r="D26" s="55">
        <v>6416</v>
      </c>
      <c r="E26" s="85" t="s">
        <v>61</v>
      </c>
      <c r="F26" s="60">
        <v>562924</v>
      </c>
      <c r="G26" s="60">
        <v>500000</v>
      </c>
      <c r="H26" s="60">
        <v>500000</v>
      </c>
      <c r="I26" s="62">
        <v>500000</v>
      </c>
      <c r="J26" s="62">
        <v>0</v>
      </c>
      <c r="K26" s="63"/>
    </row>
    <row r="27" spans="1:12" s="64" customFormat="1" ht="15" hidden="1" customHeight="1" x14ac:dyDescent="0.25">
      <c r="A27" s="55"/>
      <c r="B27" s="55"/>
      <c r="C27" s="55"/>
      <c r="D27" s="55">
        <v>6419</v>
      </c>
      <c r="E27" s="85" t="s">
        <v>170</v>
      </c>
      <c r="F27" s="60">
        <v>1646231</v>
      </c>
      <c r="G27" s="60">
        <v>500000</v>
      </c>
      <c r="H27" s="60">
        <v>250000</v>
      </c>
      <c r="I27" s="62">
        <v>0</v>
      </c>
      <c r="J27" s="62">
        <v>0</v>
      </c>
      <c r="K27" s="63"/>
    </row>
    <row r="28" spans="1:12" s="64" customFormat="1" x14ac:dyDescent="0.25">
      <c r="A28" s="55"/>
      <c r="B28" s="55"/>
      <c r="C28" s="55">
        <v>642</v>
      </c>
      <c r="D28" s="55"/>
      <c r="E28" s="55" t="s">
        <v>36</v>
      </c>
      <c r="F28" s="60">
        <f>SUM(F29:F29)</f>
        <v>25069333</v>
      </c>
      <c r="G28" s="60">
        <f>SUM(G29:G29)</f>
        <v>24400000</v>
      </c>
      <c r="H28" s="60">
        <f>SUM(H29:H29)</f>
        <v>23600000</v>
      </c>
      <c r="I28" s="62">
        <f>SUM(I29:I29)</f>
        <v>23600000</v>
      </c>
      <c r="J28" s="62">
        <f>SUM(J29:J29)</f>
        <v>23600000</v>
      </c>
      <c r="K28" s="63"/>
    </row>
    <row r="29" spans="1:12" s="54" customFormat="1" ht="15" hidden="1" customHeight="1" x14ac:dyDescent="0.25">
      <c r="A29" s="55"/>
      <c r="B29" s="55"/>
      <c r="C29" s="55"/>
      <c r="D29" s="55">
        <v>6424</v>
      </c>
      <c r="E29" s="85" t="s">
        <v>62</v>
      </c>
      <c r="F29" s="53">
        <f>SUM(F30:F33)</f>
        <v>25069333</v>
      </c>
      <c r="G29" s="53">
        <f>SUM(G30:G33)</f>
        <v>24400000</v>
      </c>
      <c r="H29" s="53">
        <f>SUM(H30:H33)</f>
        <v>23600000</v>
      </c>
      <c r="I29" s="53">
        <f>SUM(I30:I33)</f>
        <v>23600000</v>
      </c>
      <c r="J29" s="53">
        <f>SUM(J30:J33)</f>
        <v>23600000</v>
      </c>
      <c r="K29" s="87"/>
    </row>
    <row r="30" spans="1:12" s="54" customFormat="1" ht="30" hidden="1" customHeight="1" x14ac:dyDescent="0.25">
      <c r="A30" s="55"/>
      <c r="B30" s="55"/>
      <c r="C30" s="55"/>
      <c r="D30" s="55"/>
      <c r="E30" s="88" t="s">
        <v>186</v>
      </c>
      <c r="F30" s="60">
        <v>15847227</v>
      </c>
      <c r="G30" s="60">
        <v>20400000</v>
      </c>
      <c r="H30" s="60">
        <v>20400000</v>
      </c>
      <c r="I30" s="60">
        <v>20400000</v>
      </c>
      <c r="J30" s="60">
        <v>20400000</v>
      </c>
      <c r="K30" s="60"/>
    </row>
    <row r="31" spans="1:12" s="54" customFormat="1" ht="15" hidden="1" customHeight="1" x14ac:dyDescent="0.25">
      <c r="A31" s="55"/>
      <c r="B31" s="55"/>
      <c r="C31" s="55"/>
      <c r="D31" s="55"/>
      <c r="E31" s="88" t="s">
        <v>185</v>
      </c>
      <c r="F31" s="60">
        <v>584750</v>
      </c>
      <c r="G31" s="60">
        <v>990000</v>
      </c>
      <c r="H31" s="65">
        <v>700000</v>
      </c>
      <c r="I31" s="65">
        <v>700000</v>
      </c>
      <c r="J31" s="65">
        <v>700000</v>
      </c>
      <c r="K31" s="65"/>
    </row>
    <row r="32" spans="1:12" s="54" customFormat="1" ht="15" hidden="1" customHeight="1" x14ac:dyDescent="0.25">
      <c r="A32" s="55"/>
      <c r="B32" s="55"/>
      <c r="C32" s="55"/>
      <c r="D32" s="55"/>
      <c r="E32" s="85" t="s">
        <v>63</v>
      </c>
      <c r="F32" s="60">
        <v>8614706</v>
      </c>
      <c r="G32" s="60">
        <v>3000000</v>
      </c>
      <c r="H32" s="60">
        <v>2500000</v>
      </c>
      <c r="I32" s="60">
        <v>2500000</v>
      </c>
      <c r="J32" s="60">
        <v>2500000</v>
      </c>
      <c r="K32" s="60"/>
    </row>
    <row r="33" spans="1:16" s="54" customFormat="1" ht="30" hidden="1" customHeight="1" x14ac:dyDescent="0.25">
      <c r="A33" s="55"/>
      <c r="B33" s="55"/>
      <c r="C33" s="55"/>
      <c r="D33" s="55"/>
      <c r="E33" s="85" t="s">
        <v>175</v>
      </c>
      <c r="F33" s="60">
        <v>22650</v>
      </c>
      <c r="G33" s="60">
        <v>10000</v>
      </c>
      <c r="H33" s="60">
        <v>0</v>
      </c>
      <c r="I33" s="60">
        <v>0</v>
      </c>
      <c r="J33" s="89">
        <v>0</v>
      </c>
      <c r="K33" s="60"/>
      <c r="L33" s="90"/>
      <c r="M33" s="90"/>
      <c r="N33" s="90"/>
    </row>
    <row r="34" spans="1:16" s="92" customFormat="1" ht="14.25" hidden="1" customHeight="1" x14ac:dyDescent="0.2">
      <c r="A34" s="82"/>
      <c r="B34" s="82"/>
      <c r="C34" s="82">
        <v>643</v>
      </c>
      <c r="D34" s="82"/>
      <c r="E34" s="57" t="s">
        <v>187</v>
      </c>
      <c r="F34" s="53">
        <f>F35</f>
        <v>552217</v>
      </c>
      <c r="G34" s="53">
        <f>G35</f>
        <v>0</v>
      </c>
      <c r="H34" s="53">
        <f>H35</f>
        <v>0</v>
      </c>
      <c r="I34" s="53">
        <f>I35</f>
        <v>0</v>
      </c>
      <c r="J34" s="53">
        <f>J35</f>
        <v>0</v>
      </c>
      <c r="K34" s="87"/>
      <c r="L34" s="91"/>
      <c r="M34" s="91"/>
      <c r="N34" s="91"/>
    </row>
    <row r="35" spans="1:16" s="54" customFormat="1" ht="30" hidden="1" customHeight="1" x14ac:dyDescent="0.25">
      <c r="A35" s="55"/>
      <c r="B35" s="55"/>
      <c r="C35" s="55"/>
      <c r="D35" s="55">
        <v>6436</v>
      </c>
      <c r="E35" s="85" t="s">
        <v>188</v>
      </c>
      <c r="F35" s="60">
        <v>552217</v>
      </c>
      <c r="G35" s="60">
        <v>0</v>
      </c>
      <c r="H35" s="60"/>
      <c r="I35" s="60"/>
      <c r="J35" s="60"/>
      <c r="K35" s="60"/>
      <c r="L35" s="90"/>
      <c r="M35" s="90"/>
      <c r="N35" s="90"/>
    </row>
    <row r="36" spans="1:16" s="54" customFormat="1" ht="29.25" x14ac:dyDescent="0.25">
      <c r="A36" s="55"/>
      <c r="B36" s="56">
        <v>65</v>
      </c>
      <c r="C36" s="55"/>
      <c r="D36" s="55"/>
      <c r="E36" s="82" t="s">
        <v>148</v>
      </c>
      <c r="F36" s="53">
        <f t="shared" ref="F36:J37" si="0">F37</f>
        <v>17964859</v>
      </c>
      <c r="G36" s="53">
        <f t="shared" si="0"/>
        <v>11160000</v>
      </c>
      <c r="H36" s="53">
        <f t="shared" si="0"/>
        <v>13300000</v>
      </c>
      <c r="I36" s="53">
        <f t="shared" si="0"/>
        <v>13300000</v>
      </c>
      <c r="J36" s="53">
        <f t="shared" si="0"/>
        <v>13300000</v>
      </c>
      <c r="K36" s="53"/>
    </row>
    <row r="37" spans="1:16" s="64" customFormat="1" x14ac:dyDescent="0.25">
      <c r="A37" s="55"/>
      <c r="B37" s="55"/>
      <c r="C37" s="55">
        <v>652</v>
      </c>
      <c r="D37" s="55"/>
      <c r="E37" s="55" t="s">
        <v>37</v>
      </c>
      <c r="F37" s="60">
        <f t="shared" si="0"/>
        <v>17964859</v>
      </c>
      <c r="G37" s="60">
        <f t="shared" si="0"/>
        <v>11160000</v>
      </c>
      <c r="H37" s="60">
        <f t="shared" si="0"/>
        <v>13300000</v>
      </c>
      <c r="I37" s="62">
        <f t="shared" si="0"/>
        <v>13300000</v>
      </c>
      <c r="J37" s="62">
        <f t="shared" si="0"/>
        <v>13300000</v>
      </c>
      <c r="K37" s="86"/>
    </row>
    <row r="38" spans="1:16" s="54" customFormat="1" ht="15" hidden="1" customHeight="1" x14ac:dyDescent="0.25">
      <c r="A38" s="55"/>
      <c r="B38" s="82"/>
      <c r="C38" s="55"/>
      <c r="D38" s="55">
        <v>6526</v>
      </c>
      <c r="E38" s="85" t="s">
        <v>38</v>
      </c>
      <c r="F38" s="53">
        <f>F39+F40</f>
        <v>17964859</v>
      </c>
      <c r="G38" s="53">
        <f>G39+G40</f>
        <v>11160000</v>
      </c>
      <c r="H38" s="53">
        <f>H39+H40</f>
        <v>13300000</v>
      </c>
      <c r="I38" s="53">
        <f>I39+I40</f>
        <v>13300000</v>
      </c>
      <c r="J38" s="53">
        <f>J39+J40</f>
        <v>13300000</v>
      </c>
      <c r="K38" s="53"/>
    </row>
    <row r="39" spans="1:16" s="54" customFormat="1" ht="15" hidden="1" customHeight="1" x14ac:dyDescent="0.25">
      <c r="A39" s="55"/>
      <c r="B39" s="55"/>
      <c r="C39" s="55"/>
      <c r="D39" s="55"/>
      <c r="E39" s="85" t="s">
        <v>265</v>
      </c>
      <c r="F39" s="60">
        <v>10834733</v>
      </c>
      <c r="G39" s="60">
        <v>5000000</v>
      </c>
      <c r="H39" s="60">
        <v>7000000</v>
      </c>
      <c r="I39" s="60">
        <v>7000000</v>
      </c>
      <c r="J39" s="60">
        <v>7000000</v>
      </c>
      <c r="K39" s="60"/>
    </row>
    <row r="40" spans="1:16" s="54" customFormat="1" ht="15" hidden="1" customHeight="1" x14ac:dyDescent="0.25">
      <c r="A40" s="55"/>
      <c r="B40" s="55"/>
      <c r="C40" s="55"/>
      <c r="D40" s="55"/>
      <c r="E40" s="85" t="s">
        <v>64</v>
      </c>
      <c r="F40" s="65">
        <v>7130126</v>
      </c>
      <c r="G40" s="65">
        <v>6160000</v>
      </c>
      <c r="H40" s="65">
        <f>6300000</f>
        <v>6300000</v>
      </c>
      <c r="I40" s="65">
        <v>6300000</v>
      </c>
      <c r="J40" s="65">
        <v>6300000</v>
      </c>
      <c r="K40" s="65"/>
      <c r="L40" s="90"/>
      <c r="M40" s="90"/>
      <c r="N40" s="90"/>
      <c r="O40" s="90"/>
      <c r="P40" s="90"/>
    </row>
    <row r="41" spans="1:16" s="54" customFormat="1" ht="29.25" x14ac:dyDescent="0.25">
      <c r="A41" s="55"/>
      <c r="B41" s="56">
        <v>66</v>
      </c>
      <c r="C41" s="55"/>
      <c r="D41" s="55"/>
      <c r="E41" s="57" t="s">
        <v>151</v>
      </c>
      <c r="F41" s="53">
        <f t="shared" ref="F41:J42" si="1">F42</f>
        <v>1048410</v>
      </c>
      <c r="G41" s="53">
        <f t="shared" si="1"/>
        <v>1000000</v>
      </c>
      <c r="H41" s="53">
        <f t="shared" si="1"/>
        <v>1200000</v>
      </c>
      <c r="I41" s="53">
        <f t="shared" si="1"/>
        <v>1200000</v>
      </c>
      <c r="J41" s="53">
        <f t="shared" si="1"/>
        <v>1200000</v>
      </c>
      <c r="K41" s="53"/>
    </row>
    <row r="42" spans="1:16" s="64" customFormat="1" x14ac:dyDescent="0.25">
      <c r="A42" s="55"/>
      <c r="B42" s="55"/>
      <c r="C42" s="55">
        <v>661</v>
      </c>
      <c r="D42" s="55"/>
      <c r="E42" s="90" t="s">
        <v>150</v>
      </c>
      <c r="F42" s="60">
        <f t="shared" si="1"/>
        <v>1048410</v>
      </c>
      <c r="G42" s="60">
        <f t="shared" si="1"/>
        <v>1000000</v>
      </c>
      <c r="H42" s="60">
        <f t="shared" si="1"/>
        <v>1200000</v>
      </c>
      <c r="I42" s="62">
        <f t="shared" si="1"/>
        <v>1200000</v>
      </c>
      <c r="J42" s="62">
        <f t="shared" si="1"/>
        <v>1200000</v>
      </c>
      <c r="K42" s="86"/>
    </row>
    <row r="43" spans="1:16" s="54" customFormat="1" ht="15" customHeight="1" x14ac:dyDescent="0.25">
      <c r="A43" s="55"/>
      <c r="B43" s="55"/>
      <c r="C43" s="55"/>
      <c r="D43" s="55">
        <v>6615</v>
      </c>
      <c r="E43" s="85" t="s">
        <v>142</v>
      </c>
      <c r="F43" s="60">
        <v>1048410</v>
      </c>
      <c r="G43" s="60">
        <v>1000000</v>
      </c>
      <c r="H43" s="60">
        <v>1200000</v>
      </c>
      <c r="I43" s="60">
        <v>1200000</v>
      </c>
      <c r="J43" s="60">
        <v>1200000</v>
      </c>
      <c r="K43" s="60"/>
    </row>
    <row r="44" spans="1:16" s="54" customFormat="1" ht="29.25" x14ac:dyDescent="0.25">
      <c r="A44" s="82">
        <v>7</v>
      </c>
      <c r="B44" s="82"/>
      <c r="C44" s="82"/>
      <c r="D44" s="82"/>
      <c r="E44" s="57" t="s">
        <v>39</v>
      </c>
      <c r="F44" s="53">
        <f>F45+F54</f>
        <v>10480</v>
      </c>
      <c r="G44" s="53">
        <f>G45+G54</f>
        <v>40000</v>
      </c>
      <c r="H44" s="53">
        <f>H45+H54</f>
        <v>14000000</v>
      </c>
      <c r="I44" s="53">
        <f>I45+I54</f>
        <v>0</v>
      </c>
      <c r="J44" s="53">
        <f>J45+J54</f>
        <v>0</v>
      </c>
      <c r="K44" s="87"/>
    </row>
    <row r="45" spans="1:16" s="54" customFormat="1" ht="13.5" customHeight="1" x14ac:dyDescent="0.25">
      <c r="A45" s="55"/>
      <c r="B45" s="82">
        <v>72</v>
      </c>
      <c r="C45" s="82"/>
      <c r="D45" s="82"/>
      <c r="E45" s="57" t="s">
        <v>41</v>
      </c>
      <c r="F45" s="53">
        <f>F46+F49+F51</f>
        <v>10480</v>
      </c>
      <c r="G45" s="53">
        <f>G46+G49+G51</f>
        <v>40000</v>
      </c>
      <c r="H45" s="53">
        <f>H46+H49+H51</f>
        <v>14000000</v>
      </c>
      <c r="I45" s="53">
        <f>I46+I49+I51</f>
        <v>0</v>
      </c>
      <c r="J45" s="53">
        <f>J46+J49+J51</f>
        <v>0</v>
      </c>
      <c r="K45" s="83"/>
    </row>
    <row r="46" spans="1:16" s="64" customFormat="1" ht="13.5" customHeight="1" x14ac:dyDescent="0.25">
      <c r="A46" s="55"/>
      <c r="B46" s="55"/>
      <c r="C46" s="55">
        <v>721</v>
      </c>
      <c r="D46" s="55"/>
      <c r="E46" s="85" t="s">
        <v>139</v>
      </c>
      <c r="F46" s="60">
        <f>F47+F48</f>
        <v>0</v>
      </c>
      <c r="G46" s="60">
        <f>G47+G48</f>
        <v>0</v>
      </c>
      <c r="H46" s="60">
        <f>H47+H48</f>
        <v>14000000</v>
      </c>
      <c r="I46" s="62">
        <f>I47+I48</f>
        <v>0</v>
      </c>
      <c r="J46" s="62">
        <f>J47+J48</f>
        <v>0</v>
      </c>
      <c r="K46" s="63"/>
    </row>
    <row r="47" spans="1:16" s="64" customFormat="1" ht="15" hidden="1" customHeight="1" x14ac:dyDescent="0.25">
      <c r="A47" s="55"/>
      <c r="B47" s="55"/>
      <c r="C47" s="55"/>
      <c r="D47" s="55">
        <v>7211</v>
      </c>
      <c r="E47" s="85" t="s">
        <v>138</v>
      </c>
      <c r="F47" s="60"/>
      <c r="G47" s="60">
        <v>0</v>
      </c>
      <c r="H47" s="60">
        <v>7000000</v>
      </c>
      <c r="I47" s="62">
        <v>0</v>
      </c>
      <c r="J47" s="62">
        <v>0</v>
      </c>
      <c r="K47" s="63"/>
    </row>
    <row r="48" spans="1:16" s="64" customFormat="1" ht="15" hidden="1" customHeight="1" x14ac:dyDescent="0.25">
      <c r="A48" s="55"/>
      <c r="B48" s="55"/>
      <c r="C48" s="55"/>
      <c r="D48" s="55">
        <v>7212</v>
      </c>
      <c r="E48" s="85" t="s">
        <v>213</v>
      </c>
      <c r="F48" s="65"/>
      <c r="G48" s="65">
        <v>0</v>
      </c>
      <c r="H48" s="60">
        <v>7000000</v>
      </c>
      <c r="I48" s="66">
        <v>0</v>
      </c>
      <c r="J48" s="62">
        <v>0</v>
      </c>
      <c r="K48" s="63"/>
    </row>
    <row r="49" spans="1:11" s="64" customFormat="1" ht="15" hidden="1" customHeight="1" x14ac:dyDescent="0.25">
      <c r="A49" s="55"/>
      <c r="B49" s="55"/>
      <c r="C49" s="55">
        <v>722</v>
      </c>
      <c r="D49" s="55"/>
      <c r="E49" s="85" t="s">
        <v>171</v>
      </c>
      <c r="F49" s="60">
        <f>F50</f>
        <v>0</v>
      </c>
      <c r="G49" s="60">
        <f>G50</f>
        <v>0</v>
      </c>
      <c r="H49" s="60">
        <f>H50</f>
        <v>0</v>
      </c>
      <c r="I49" s="62">
        <f>I50</f>
        <v>0</v>
      </c>
      <c r="J49" s="62">
        <f>J50</f>
        <v>0</v>
      </c>
      <c r="K49" s="63"/>
    </row>
    <row r="50" spans="1:11" s="64" customFormat="1" ht="15" hidden="1" customHeight="1" x14ac:dyDescent="0.25">
      <c r="A50" s="55"/>
      <c r="B50" s="55"/>
      <c r="C50" s="55"/>
      <c r="D50" s="55">
        <v>7211</v>
      </c>
      <c r="E50" s="85" t="s">
        <v>172</v>
      </c>
      <c r="F50" s="60"/>
      <c r="G50" s="60">
        <v>0</v>
      </c>
      <c r="H50" s="60">
        <v>0</v>
      </c>
      <c r="I50" s="62">
        <v>0</v>
      </c>
      <c r="J50" s="62">
        <v>0</v>
      </c>
      <c r="K50" s="63"/>
    </row>
    <row r="51" spans="1:11" s="64" customFormat="1" ht="13.5" customHeight="1" x14ac:dyDescent="0.25">
      <c r="A51" s="55"/>
      <c r="B51" s="55"/>
      <c r="C51" s="55">
        <v>723</v>
      </c>
      <c r="D51" s="55"/>
      <c r="E51" s="85" t="s">
        <v>173</v>
      </c>
      <c r="F51" s="60">
        <f>F52+F53</f>
        <v>10480</v>
      </c>
      <c r="G51" s="60">
        <f>G52+G53</f>
        <v>40000</v>
      </c>
      <c r="H51" s="60">
        <f>H52+H53</f>
        <v>0</v>
      </c>
      <c r="I51" s="62">
        <f>I52+I53</f>
        <v>0</v>
      </c>
      <c r="J51" s="62">
        <f>J52+J53</f>
        <v>0</v>
      </c>
      <c r="K51" s="63"/>
    </row>
    <row r="52" spans="1:11" s="54" customFormat="1" ht="15" hidden="1" customHeight="1" x14ac:dyDescent="0.25">
      <c r="A52" s="93"/>
      <c r="B52" s="94"/>
      <c r="C52" s="94"/>
      <c r="D52" s="95">
        <v>7231</v>
      </c>
      <c r="E52" s="96" t="s">
        <v>174</v>
      </c>
      <c r="F52" s="63">
        <v>10480</v>
      </c>
      <c r="G52" s="63">
        <v>40000</v>
      </c>
      <c r="H52" s="63">
        <v>0</v>
      </c>
      <c r="I52" s="63">
        <v>0</v>
      </c>
      <c r="J52" s="63">
        <v>0</v>
      </c>
      <c r="K52" s="63"/>
    </row>
    <row r="53" spans="1:11" s="64" customFormat="1" ht="30" hidden="1" customHeight="1" x14ac:dyDescent="0.25">
      <c r="A53" s="95"/>
      <c r="B53" s="95"/>
      <c r="C53" s="95"/>
      <c r="D53" s="95">
        <v>7233</v>
      </c>
      <c r="E53" s="96" t="s">
        <v>177</v>
      </c>
    </row>
    <row r="54" spans="1:11" s="54" customFormat="1" ht="15" hidden="1" customHeight="1" x14ac:dyDescent="0.25">
      <c r="A54" s="93"/>
      <c r="B54" s="94"/>
      <c r="C54" s="97"/>
      <c r="D54" s="97"/>
      <c r="E54" s="98"/>
      <c r="F54" s="99">
        <f t="shared" ref="F54:G54" si="2">F55+F56</f>
        <v>0</v>
      </c>
      <c r="G54" s="99">
        <f t="shared" si="2"/>
        <v>0</v>
      </c>
      <c r="H54" s="99">
        <f t="shared" ref="H54" si="3">H55+H56</f>
        <v>0</v>
      </c>
      <c r="I54" s="99">
        <f t="shared" ref="I54" si="4">I55+I56</f>
        <v>0</v>
      </c>
      <c r="J54" s="99">
        <f t="shared" ref="J54" si="5">J55+J56</f>
        <v>0</v>
      </c>
      <c r="K54" s="83"/>
    </row>
    <row r="55" spans="1:11" s="54" customFormat="1" ht="15" hidden="1" customHeight="1" x14ac:dyDescent="0.25">
      <c r="A55" s="93"/>
      <c r="B55" s="94"/>
      <c r="C55" s="97"/>
      <c r="D55" s="100"/>
      <c r="E55" s="101"/>
      <c r="F55" s="102"/>
      <c r="G55" s="102"/>
      <c r="H55" s="102"/>
      <c r="I55" s="102"/>
      <c r="J55" s="102"/>
      <c r="K55" s="63"/>
    </row>
    <row r="56" spans="1:11" s="64" customFormat="1" ht="15" hidden="1" customHeight="1" x14ac:dyDescent="0.25">
      <c r="A56" s="95"/>
      <c r="B56" s="95"/>
      <c r="C56" s="100"/>
      <c r="D56" s="100"/>
      <c r="E56" s="101"/>
      <c r="F56" s="103"/>
      <c r="G56" s="103"/>
      <c r="H56" s="103"/>
      <c r="I56" s="103"/>
      <c r="J56" s="103"/>
    </row>
    <row r="57" spans="1:11" s="43" customFormat="1" ht="15" hidden="1" customHeight="1" x14ac:dyDescent="0.25">
      <c r="A57" s="104"/>
      <c r="B57" s="104"/>
      <c r="C57" s="105"/>
      <c r="D57" s="105"/>
      <c r="E57" s="106"/>
    </row>
    <row r="58" spans="1:11" s="110" customFormat="1" ht="15" hidden="1" customHeight="1" x14ac:dyDescent="0.25">
      <c r="A58" s="107"/>
      <c r="B58" s="107"/>
      <c r="C58" s="107"/>
      <c r="D58" s="107"/>
      <c r="E58" s="108" t="s">
        <v>223</v>
      </c>
      <c r="F58" s="109"/>
      <c r="G58" s="109"/>
      <c r="H58" s="109">
        <f>H9+H16+H19</f>
        <v>206926000</v>
      </c>
      <c r="I58" s="109">
        <f>I9+I16+I19</f>
        <v>141160000</v>
      </c>
      <c r="J58" s="109">
        <f>J9+J16+J19</f>
        <v>172200000</v>
      </c>
    </row>
    <row r="59" spans="1:11" s="43" customFormat="1" ht="13.5" customHeight="1" x14ac:dyDescent="0.25">
      <c r="A59" s="104"/>
      <c r="B59" s="104"/>
      <c r="C59" s="104"/>
      <c r="D59" s="104"/>
      <c r="E59" s="111"/>
      <c r="H59" s="112"/>
      <c r="I59" s="112"/>
      <c r="J59" s="112"/>
      <c r="K59" s="112"/>
    </row>
    <row r="60" spans="1:11" s="43" customFormat="1" ht="13.5" customHeight="1" x14ac:dyDescent="0.25">
      <c r="A60" s="104"/>
      <c r="B60" s="104"/>
      <c r="C60" s="104"/>
      <c r="D60" s="104"/>
      <c r="E60" s="111"/>
      <c r="H60" s="112"/>
    </row>
    <row r="61" spans="1:11" s="43" customFormat="1" ht="13.5" customHeight="1" x14ac:dyDescent="0.25">
      <c r="A61" s="104"/>
      <c r="B61" s="104"/>
      <c r="C61" s="104"/>
      <c r="D61" s="104"/>
      <c r="E61" s="111"/>
    </row>
    <row r="62" spans="1:11" s="43" customFormat="1" ht="13.5" customHeight="1" x14ac:dyDescent="0.25">
      <c r="A62" s="104"/>
      <c r="B62" s="104"/>
      <c r="C62" s="104"/>
      <c r="D62" s="104"/>
      <c r="E62" s="111"/>
    </row>
    <row r="63" spans="1:11" s="43" customFormat="1" ht="13.5" customHeight="1" x14ac:dyDescent="0.25">
      <c r="A63" s="104"/>
      <c r="B63" s="104"/>
      <c r="C63" s="104"/>
      <c r="D63" s="104"/>
      <c r="E63" s="111"/>
    </row>
    <row r="64" spans="1:11" s="43" customFormat="1" ht="13.5" customHeight="1" x14ac:dyDescent="0.25">
      <c r="A64" s="104"/>
      <c r="B64" s="104"/>
      <c r="C64" s="104"/>
      <c r="D64" s="104"/>
      <c r="E64" s="111"/>
    </row>
    <row r="65" spans="1:4" s="43" customFormat="1" ht="13.5" customHeight="1" x14ac:dyDescent="0.25">
      <c r="A65" s="113"/>
      <c r="B65" s="113"/>
      <c r="C65" s="113"/>
      <c r="D65" s="113"/>
    </row>
    <row r="66" spans="1:4" s="43" customFormat="1" ht="13.5" customHeight="1" x14ac:dyDescent="0.25">
      <c r="A66" s="113"/>
      <c r="B66" s="113"/>
      <c r="C66" s="113"/>
      <c r="D66" s="113"/>
    </row>
    <row r="67" spans="1:4" s="43" customFormat="1" ht="13.5" customHeight="1" x14ac:dyDescent="0.25">
      <c r="A67" s="113"/>
      <c r="B67" s="113"/>
      <c r="C67" s="113"/>
      <c r="D67" s="113"/>
    </row>
    <row r="68" spans="1:4" s="43" customFormat="1" ht="13.5" customHeight="1" x14ac:dyDescent="0.25">
      <c r="A68" s="113"/>
      <c r="B68" s="113"/>
      <c r="C68" s="113"/>
      <c r="D68" s="113"/>
    </row>
    <row r="69" spans="1:4" s="43" customFormat="1" ht="13.5" customHeight="1" x14ac:dyDescent="0.25">
      <c r="A69" s="113"/>
      <c r="B69" s="113"/>
      <c r="C69" s="113"/>
      <c r="D69" s="113"/>
    </row>
    <row r="70" spans="1:4" s="43" customFormat="1" ht="13.5" customHeight="1" x14ac:dyDescent="0.25">
      <c r="A70" s="113"/>
      <c r="B70" s="113"/>
      <c r="C70" s="113"/>
      <c r="D70" s="113"/>
    </row>
    <row r="71" spans="1:4" ht="13.5" customHeight="1" x14ac:dyDescent="0.25"/>
    <row r="72" spans="1:4" ht="13.5" customHeight="1" x14ac:dyDescent="0.25"/>
    <row r="73" spans="1:4" ht="13.5" customHeight="1" x14ac:dyDescent="0.25"/>
    <row r="74" spans="1:4" ht="13.5" customHeight="1" x14ac:dyDescent="0.25"/>
    <row r="75" spans="1:4" ht="13.5" customHeight="1" x14ac:dyDescent="0.25"/>
    <row r="76" spans="1:4" ht="13.5" customHeight="1" x14ac:dyDescent="0.25"/>
    <row r="77" spans="1:4" ht="13.5" customHeight="1" x14ac:dyDescent="0.25"/>
    <row r="78" spans="1:4" ht="13.5" customHeight="1" x14ac:dyDescent="0.25"/>
    <row r="79" spans="1:4" ht="13.5" customHeight="1" x14ac:dyDescent="0.25"/>
    <row r="81" ht="12.75" hidden="1" customHeight="1" x14ac:dyDescent="0.25"/>
    <row r="83" ht="11.25" hidden="1" customHeight="1" x14ac:dyDescent="0.25"/>
    <row r="84" ht="24" customHeight="1" x14ac:dyDescent="0.25"/>
    <row r="85" ht="15" customHeight="1" x14ac:dyDescent="0.25"/>
    <row r="86" ht="11.25" customHeight="1" x14ac:dyDescent="0.25"/>
    <row r="87" ht="12.75" hidden="1" customHeight="1" x14ac:dyDescent="0.25"/>
    <row r="88" ht="13.5" customHeight="1" x14ac:dyDescent="0.25"/>
    <row r="89" ht="12.75" customHeight="1" x14ac:dyDescent="0.25"/>
    <row r="90" ht="12.75" customHeight="1" x14ac:dyDescent="0.25"/>
    <row r="91" ht="12.75" hidden="1" customHeight="1" x14ac:dyDescent="0.25"/>
    <row r="94" ht="12.75" hidden="1" customHeight="1" x14ac:dyDescent="0.25"/>
    <row r="95" ht="12.75" hidden="1" customHeight="1" x14ac:dyDescent="0.25"/>
    <row r="96" ht="19.5" customHeight="1" x14ac:dyDescent="0.25"/>
    <row r="97" ht="15" customHeight="1" x14ac:dyDescent="0.25"/>
    <row r="104" ht="22.5" customHeight="1" x14ac:dyDescent="0.25"/>
    <row r="109" ht="13.5" customHeight="1" x14ac:dyDescent="0.25"/>
    <row r="110" ht="13.5" customHeight="1" x14ac:dyDescent="0.25"/>
    <row r="111" ht="13.5" customHeight="1" x14ac:dyDescent="0.25"/>
    <row r="123" spans="1:4" s="43" customFormat="1" ht="18" customHeight="1" x14ac:dyDescent="0.25">
      <c r="A123" s="113"/>
      <c r="B123" s="113"/>
      <c r="C123" s="113"/>
      <c r="D123" s="113"/>
    </row>
    <row r="124" spans="1:4" ht="28.5" customHeight="1" x14ac:dyDescent="0.25"/>
    <row r="128" spans="1:4" ht="17.25" customHeight="1" x14ac:dyDescent="0.25"/>
    <row r="129" spans="1:4" ht="13.5" customHeight="1" x14ac:dyDescent="0.25"/>
    <row r="135" spans="1:4" ht="22.5" customHeight="1" x14ac:dyDescent="0.25"/>
    <row r="136" spans="1:4" ht="22.5" customHeight="1" x14ac:dyDescent="0.25"/>
    <row r="140" spans="1:4" s="43" customFormat="1" x14ac:dyDescent="0.25">
      <c r="A140" s="113"/>
      <c r="B140" s="113"/>
      <c r="C140" s="113"/>
      <c r="D140" s="113"/>
    </row>
    <row r="141" spans="1:4" s="43" customFormat="1" x14ac:dyDescent="0.25">
      <c r="A141" s="113"/>
      <c r="B141" s="113"/>
      <c r="C141" s="113"/>
      <c r="D141" s="113"/>
    </row>
    <row r="142" spans="1:4" s="43" customFormat="1" x14ac:dyDescent="0.25">
      <c r="A142" s="113"/>
      <c r="B142" s="113"/>
      <c r="C142" s="113"/>
      <c r="D142" s="113"/>
    </row>
    <row r="143" spans="1:4" s="43" customFormat="1" x14ac:dyDescent="0.25">
      <c r="A143" s="113"/>
      <c r="B143" s="113"/>
      <c r="C143" s="113"/>
      <c r="D143" s="113"/>
    </row>
    <row r="144" spans="1:4" s="43" customFormat="1" x14ac:dyDescent="0.25">
      <c r="A144" s="113"/>
      <c r="B144" s="113"/>
      <c r="C144" s="113"/>
      <c r="D144" s="113"/>
    </row>
    <row r="145" spans="1:4" s="43" customFormat="1" x14ac:dyDescent="0.25">
      <c r="A145" s="113"/>
      <c r="B145" s="113"/>
      <c r="C145" s="113"/>
      <c r="D145" s="113"/>
    </row>
    <row r="146" spans="1:4" s="43" customFormat="1" x14ac:dyDescent="0.25">
      <c r="A146" s="113"/>
      <c r="B146" s="113"/>
      <c r="C146" s="113"/>
      <c r="D146" s="113"/>
    </row>
    <row r="147" spans="1:4" s="43" customFormat="1" x14ac:dyDescent="0.25">
      <c r="A147" s="113"/>
      <c r="B147" s="113"/>
      <c r="C147" s="113"/>
      <c r="D147" s="113"/>
    </row>
    <row r="148" spans="1:4" s="43" customFormat="1" x14ac:dyDescent="0.25">
      <c r="A148" s="113"/>
      <c r="B148" s="113"/>
      <c r="C148" s="113"/>
      <c r="D148" s="113"/>
    </row>
    <row r="149" spans="1:4" s="43" customFormat="1" x14ac:dyDescent="0.25">
      <c r="A149" s="113"/>
      <c r="B149" s="113"/>
      <c r="C149" s="113"/>
      <c r="D149" s="113"/>
    </row>
    <row r="150" spans="1:4" s="43" customFormat="1" x14ac:dyDescent="0.25">
      <c r="A150" s="113"/>
      <c r="B150" s="113"/>
      <c r="C150" s="113"/>
      <c r="D150" s="113"/>
    </row>
    <row r="151" spans="1:4" s="43" customFormat="1" x14ac:dyDescent="0.25">
      <c r="A151" s="113"/>
      <c r="B151" s="113"/>
      <c r="C151" s="113"/>
      <c r="D151" s="113"/>
    </row>
    <row r="152" spans="1:4" s="43" customFormat="1" x14ac:dyDescent="0.25">
      <c r="A152" s="113"/>
      <c r="B152" s="113"/>
      <c r="C152" s="113"/>
      <c r="D152" s="113"/>
    </row>
    <row r="153" spans="1:4" s="43" customFormat="1" x14ac:dyDescent="0.25">
      <c r="A153" s="113"/>
      <c r="B153" s="113"/>
      <c r="C153" s="113"/>
      <c r="D153" s="113"/>
    </row>
    <row r="154" spans="1:4" s="43" customFormat="1" x14ac:dyDescent="0.25">
      <c r="A154" s="113"/>
      <c r="B154" s="113"/>
      <c r="C154" s="113"/>
      <c r="D154" s="113"/>
    </row>
    <row r="155" spans="1:4" s="43" customFormat="1" x14ac:dyDescent="0.25">
      <c r="A155" s="113"/>
      <c r="B155" s="113"/>
      <c r="C155" s="113"/>
      <c r="D155" s="113"/>
    </row>
    <row r="156" spans="1:4" s="43" customFormat="1" x14ac:dyDescent="0.25">
      <c r="A156" s="113"/>
      <c r="B156" s="113"/>
      <c r="C156" s="113"/>
      <c r="D156" s="113"/>
    </row>
    <row r="157" spans="1:4" s="43" customFormat="1" x14ac:dyDescent="0.25">
      <c r="A157" s="113"/>
      <c r="B157" s="113"/>
      <c r="C157" s="113"/>
      <c r="D157" s="113"/>
    </row>
    <row r="158" spans="1:4" s="43" customFormat="1" x14ac:dyDescent="0.25">
      <c r="A158" s="113"/>
      <c r="B158" s="113"/>
      <c r="C158" s="113"/>
      <c r="D158" s="113"/>
    </row>
    <row r="159" spans="1:4" s="43" customFormat="1" x14ac:dyDescent="0.25">
      <c r="A159" s="113"/>
      <c r="B159" s="113"/>
      <c r="C159" s="113"/>
      <c r="D159" s="113"/>
    </row>
    <row r="160" spans="1:4" s="43" customFormat="1" x14ac:dyDescent="0.25">
      <c r="A160" s="113"/>
      <c r="B160" s="113"/>
      <c r="C160" s="113"/>
      <c r="D160" s="113"/>
    </row>
    <row r="161" spans="1:4" s="43" customFormat="1" x14ac:dyDescent="0.25">
      <c r="A161" s="113"/>
      <c r="B161" s="113"/>
      <c r="C161" s="113"/>
      <c r="D161" s="113"/>
    </row>
    <row r="162" spans="1:4" s="43" customFormat="1" x14ac:dyDescent="0.25">
      <c r="A162" s="113"/>
      <c r="B162" s="113"/>
      <c r="C162" s="113"/>
      <c r="D162" s="113"/>
    </row>
    <row r="163" spans="1:4" s="43" customFormat="1" x14ac:dyDescent="0.25">
      <c r="A163" s="113"/>
      <c r="B163" s="113"/>
      <c r="C163" s="113"/>
      <c r="D163" s="113"/>
    </row>
    <row r="164" spans="1:4" s="43" customFormat="1" x14ac:dyDescent="0.25">
      <c r="A164" s="113"/>
      <c r="B164" s="113"/>
      <c r="C164" s="113"/>
      <c r="D164" s="113"/>
    </row>
    <row r="165" spans="1:4" s="43" customFormat="1" x14ac:dyDescent="0.25">
      <c r="A165" s="113"/>
      <c r="B165" s="113"/>
      <c r="C165" s="113"/>
      <c r="D165" s="113"/>
    </row>
    <row r="166" spans="1:4" s="43" customFormat="1" x14ac:dyDescent="0.25">
      <c r="A166" s="113"/>
      <c r="B166" s="113"/>
      <c r="C166" s="113"/>
      <c r="D166" s="113"/>
    </row>
    <row r="167" spans="1:4" s="43" customFormat="1" x14ac:dyDescent="0.25">
      <c r="A167" s="113"/>
      <c r="B167" s="113"/>
      <c r="C167" s="113"/>
      <c r="D167" s="113"/>
    </row>
    <row r="168" spans="1:4" s="43" customFormat="1" x14ac:dyDescent="0.25">
      <c r="A168" s="113"/>
      <c r="B168" s="113"/>
      <c r="C168" s="113"/>
      <c r="D168" s="113"/>
    </row>
    <row r="169" spans="1:4" s="43" customFormat="1" x14ac:dyDescent="0.25">
      <c r="A169" s="113"/>
      <c r="B169" s="113"/>
      <c r="C169" s="113"/>
      <c r="D169" s="113"/>
    </row>
    <row r="170" spans="1:4" s="43" customFormat="1" x14ac:dyDescent="0.25">
      <c r="A170" s="113"/>
      <c r="B170" s="113"/>
      <c r="C170" s="113"/>
      <c r="D170" s="113"/>
    </row>
    <row r="171" spans="1:4" s="43" customFormat="1" x14ac:dyDescent="0.25">
      <c r="A171" s="113"/>
      <c r="B171" s="113"/>
      <c r="C171" s="113"/>
      <c r="D171" s="113"/>
    </row>
    <row r="172" spans="1:4" s="43" customFormat="1" x14ac:dyDescent="0.25">
      <c r="A172" s="113"/>
      <c r="B172" s="113"/>
      <c r="C172" s="113"/>
      <c r="D172" s="113"/>
    </row>
    <row r="173" spans="1:4" s="43" customFormat="1" x14ac:dyDescent="0.25">
      <c r="A173" s="113"/>
      <c r="B173" s="113"/>
      <c r="C173" s="113"/>
      <c r="D173" s="113"/>
    </row>
    <row r="174" spans="1:4" s="43" customFormat="1" x14ac:dyDescent="0.25">
      <c r="A174" s="113"/>
      <c r="B174" s="113"/>
      <c r="C174" s="113"/>
      <c r="D174" s="113"/>
    </row>
    <row r="175" spans="1:4" s="43" customFormat="1" x14ac:dyDescent="0.25">
      <c r="A175" s="113"/>
      <c r="B175" s="113"/>
      <c r="C175" s="113"/>
      <c r="D175" s="113"/>
    </row>
    <row r="176" spans="1:4" s="43" customFormat="1" x14ac:dyDescent="0.25">
      <c r="A176" s="113"/>
      <c r="B176" s="113"/>
      <c r="C176" s="113"/>
      <c r="D176" s="113"/>
    </row>
    <row r="177" spans="1:4" s="43" customFormat="1" x14ac:dyDescent="0.25">
      <c r="A177" s="113"/>
      <c r="B177" s="113"/>
      <c r="C177" s="113"/>
      <c r="D177" s="113"/>
    </row>
    <row r="178" spans="1:4" s="43" customFormat="1" x14ac:dyDescent="0.25">
      <c r="A178" s="113"/>
      <c r="B178" s="113"/>
      <c r="C178" s="113"/>
      <c r="D178" s="113"/>
    </row>
    <row r="179" spans="1:4" s="43" customFormat="1" x14ac:dyDescent="0.25">
      <c r="A179" s="113"/>
      <c r="B179" s="113"/>
      <c r="C179" s="113"/>
      <c r="D179" s="113"/>
    </row>
    <row r="180" spans="1:4" s="43" customFormat="1" x14ac:dyDescent="0.25">
      <c r="A180" s="113"/>
      <c r="B180" s="113"/>
      <c r="C180" s="113"/>
      <c r="D180" s="113"/>
    </row>
    <row r="181" spans="1:4" s="43" customFormat="1" x14ac:dyDescent="0.25">
      <c r="A181" s="113"/>
      <c r="B181" s="113"/>
      <c r="C181" s="113"/>
      <c r="D181" s="113"/>
    </row>
    <row r="182" spans="1:4" s="43" customFormat="1" x14ac:dyDescent="0.25">
      <c r="A182" s="113"/>
      <c r="B182" s="113"/>
      <c r="C182" s="113"/>
      <c r="D182" s="113"/>
    </row>
    <row r="183" spans="1:4" s="43" customFormat="1" x14ac:dyDescent="0.25">
      <c r="A183" s="113"/>
      <c r="B183" s="113"/>
      <c r="C183" s="113"/>
      <c r="D183" s="113"/>
    </row>
    <row r="184" spans="1:4" s="43" customFormat="1" x14ac:dyDescent="0.25">
      <c r="A184" s="113"/>
      <c r="B184" s="113"/>
      <c r="C184" s="113"/>
      <c r="D184" s="113"/>
    </row>
    <row r="185" spans="1:4" s="43" customFormat="1" x14ac:dyDescent="0.25">
      <c r="A185" s="113"/>
      <c r="B185" s="113"/>
      <c r="C185" s="113"/>
      <c r="D185" s="113"/>
    </row>
    <row r="186" spans="1:4" s="43" customFormat="1" x14ac:dyDescent="0.25">
      <c r="A186" s="113"/>
      <c r="B186" s="113"/>
      <c r="C186" s="113"/>
      <c r="D186" s="113"/>
    </row>
    <row r="187" spans="1:4" s="43" customFormat="1" x14ac:dyDescent="0.25">
      <c r="A187" s="113"/>
      <c r="B187" s="113"/>
      <c r="C187" s="113"/>
      <c r="D187" s="113"/>
    </row>
    <row r="188" spans="1:4" s="43" customFormat="1" x14ac:dyDescent="0.25">
      <c r="A188" s="113"/>
      <c r="B188" s="113"/>
      <c r="C188" s="113"/>
      <c r="D188" s="113"/>
    </row>
    <row r="189" spans="1:4" s="43" customFormat="1" x14ac:dyDescent="0.25">
      <c r="A189" s="113"/>
      <c r="B189" s="113"/>
      <c r="C189" s="113"/>
      <c r="D189" s="113"/>
    </row>
    <row r="190" spans="1:4" s="43" customFormat="1" x14ac:dyDescent="0.25">
      <c r="A190" s="113"/>
      <c r="B190" s="113"/>
      <c r="C190" s="113"/>
      <c r="D190" s="113"/>
    </row>
    <row r="191" spans="1:4" s="43" customFormat="1" x14ac:dyDescent="0.25">
      <c r="A191" s="113"/>
      <c r="B191" s="113"/>
      <c r="C191" s="113"/>
      <c r="D191" s="113"/>
    </row>
    <row r="192" spans="1:4" s="43" customFormat="1" x14ac:dyDescent="0.25">
      <c r="A192" s="113"/>
      <c r="B192" s="113"/>
      <c r="C192" s="113"/>
      <c r="D192" s="113"/>
    </row>
    <row r="193" spans="1:4" s="43" customFormat="1" x14ac:dyDescent="0.25">
      <c r="A193" s="113"/>
      <c r="B193" s="113"/>
      <c r="C193" s="113"/>
      <c r="D193" s="113"/>
    </row>
    <row r="194" spans="1:4" s="43" customFormat="1" x14ac:dyDescent="0.25">
      <c r="A194" s="113"/>
      <c r="B194" s="113"/>
      <c r="C194" s="113"/>
      <c r="D194" s="113"/>
    </row>
    <row r="195" spans="1:4" s="43" customFormat="1" x14ac:dyDescent="0.25">
      <c r="A195" s="113"/>
      <c r="B195" s="113"/>
      <c r="C195" s="113"/>
      <c r="D195" s="113"/>
    </row>
    <row r="196" spans="1:4" s="43" customFormat="1" x14ac:dyDescent="0.25">
      <c r="A196" s="113"/>
      <c r="B196" s="113"/>
      <c r="C196" s="113"/>
      <c r="D196" s="113"/>
    </row>
    <row r="197" spans="1:4" s="43" customFormat="1" x14ac:dyDescent="0.25">
      <c r="A197" s="113"/>
      <c r="B197" s="113"/>
      <c r="C197" s="113"/>
      <c r="D197" s="113"/>
    </row>
    <row r="198" spans="1:4" s="43" customFormat="1" x14ac:dyDescent="0.25">
      <c r="A198" s="113"/>
      <c r="B198" s="113"/>
      <c r="C198" s="113"/>
      <c r="D198" s="113"/>
    </row>
    <row r="199" spans="1:4" s="43" customFormat="1" x14ac:dyDescent="0.25">
      <c r="A199" s="113"/>
      <c r="B199" s="113"/>
      <c r="C199" s="113"/>
      <c r="D199" s="113"/>
    </row>
    <row r="200" spans="1:4" s="43" customFormat="1" x14ac:dyDescent="0.25">
      <c r="A200" s="113"/>
      <c r="B200" s="113"/>
      <c r="C200" s="113"/>
      <c r="D200" s="113"/>
    </row>
    <row r="201" spans="1:4" s="43" customFormat="1" x14ac:dyDescent="0.25">
      <c r="A201" s="113"/>
      <c r="B201" s="113"/>
      <c r="C201" s="113"/>
      <c r="D201" s="113"/>
    </row>
    <row r="202" spans="1:4" s="43" customFormat="1" x14ac:dyDescent="0.25">
      <c r="A202" s="113"/>
      <c r="B202" s="113"/>
      <c r="C202" s="113"/>
      <c r="D202" s="113"/>
    </row>
    <row r="203" spans="1:4" s="43" customFormat="1" x14ac:dyDescent="0.25">
      <c r="A203" s="113"/>
      <c r="B203" s="113"/>
      <c r="C203" s="113"/>
      <c r="D203" s="113"/>
    </row>
    <row r="204" spans="1:4" s="43" customFormat="1" x14ac:dyDescent="0.25">
      <c r="A204" s="113"/>
      <c r="B204" s="113"/>
      <c r="C204" s="113"/>
      <c r="D204" s="113"/>
    </row>
    <row r="205" spans="1:4" s="43" customFormat="1" x14ac:dyDescent="0.25">
      <c r="A205" s="113"/>
      <c r="B205" s="113"/>
      <c r="C205" s="113"/>
      <c r="D205" s="113"/>
    </row>
    <row r="206" spans="1:4" s="43" customFormat="1" x14ac:dyDescent="0.25">
      <c r="A206" s="113"/>
      <c r="B206" s="113"/>
      <c r="C206" s="113"/>
      <c r="D206" s="113"/>
    </row>
    <row r="207" spans="1:4" s="43" customFormat="1" x14ac:dyDescent="0.25">
      <c r="A207" s="113"/>
      <c r="B207" s="113"/>
      <c r="C207" s="113"/>
      <c r="D207" s="113"/>
    </row>
    <row r="208" spans="1:4" s="43" customFormat="1" x14ac:dyDescent="0.25">
      <c r="A208" s="113"/>
      <c r="B208" s="113"/>
      <c r="C208" s="113"/>
      <c r="D208" s="113"/>
    </row>
    <row r="209" spans="1:4" s="43" customFormat="1" x14ac:dyDescent="0.25">
      <c r="A209" s="113"/>
      <c r="B209" s="113"/>
      <c r="C209" s="113"/>
      <c r="D209" s="113"/>
    </row>
    <row r="210" spans="1:4" s="43" customFormat="1" x14ac:dyDescent="0.25">
      <c r="A210" s="113"/>
      <c r="B210" s="113"/>
      <c r="C210" s="113"/>
      <c r="D210" s="113"/>
    </row>
    <row r="211" spans="1:4" s="43" customFormat="1" x14ac:dyDescent="0.25">
      <c r="A211" s="113"/>
      <c r="B211" s="113"/>
      <c r="C211" s="113"/>
      <c r="D211" s="113"/>
    </row>
    <row r="212" spans="1:4" s="43" customFormat="1" x14ac:dyDescent="0.25">
      <c r="A212" s="113"/>
      <c r="B212" s="113"/>
      <c r="C212" s="113"/>
      <c r="D212" s="113"/>
    </row>
    <row r="213" spans="1:4" s="43" customFormat="1" x14ac:dyDescent="0.25">
      <c r="A213" s="113"/>
      <c r="B213" s="113"/>
      <c r="C213" s="113"/>
      <c r="D213" s="113"/>
    </row>
    <row r="214" spans="1:4" s="43" customFormat="1" x14ac:dyDescent="0.25">
      <c r="A214" s="113"/>
      <c r="B214" s="113"/>
      <c r="C214" s="113"/>
      <c r="D214" s="113"/>
    </row>
    <row r="215" spans="1:4" s="43" customFormat="1" x14ac:dyDescent="0.25">
      <c r="A215" s="113"/>
      <c r="B215" s="113"/>
      <c r="C215" s="113"/>
      <c r="D215" s="113"/>
    </row>
    <row r="216" spans="1:4" s="43" customFormat="1" x14ac:dyDescent="0.25">
      <c r="A216" s="113"/>
      <c r="B216" s="113"/>
      <c r="C216" s="113"/>
      <c r="D216" s="113"/>
    </row>
    <row r="217" spans="1:4" s="43" customFormat="1" x14ac:dyDescent="0.25">
      <c r="A217" s="113"/>
      <c r="B217" s="113"/>
      <c r="C217" s="113"/>
      <c r="D217" s="113"/>
    </row>
    <row r="218" spans="1:4" s="43" customFormat="1" x14ac:dyDescent="0.25">
      <c r="A218" s="113"/>
      <c r="B218" s="113"/>
      <c r="C218" s="113"/>
      <c r="D218" s="113"/>
    </row>
    <row r="219" spans="1:4" s="43" customFormat="1" x14ac:dyDescent="0.25">
      <c r="A219" s="113"/>
      <c r="B219" s="113"/>
      <c r="C219" s="113"/>
      <c r="D219" s="113"/>
    </row>
    <row r="220" spans="1:4" s="43" customFormat="1" x14ac:dyDescent="0.25">
      <c r="A220" s="113"/>
      <c r="B220" s="113"/>
      <c r="C220" s="113"/>
      <c r="D220" s="113"/>
    </row>
    <row r="221" spans="1:4" s="43" customFormat="1" x14ac:dyDescent="0.25">
      <c r="A221" s="113"/>
      <c r="B221" s="113"/>
      <c r="C221" s="113"/>
      <c r="D221" s="113"/>
    </row>
    <row r="222" spans="1:4" s="43" customFormat="1" x14ac:dyDescent="0.25">
      <c r="A222" s="113"/>
      <c r="B222" s="113"/>
      <c r="C222" s="113"/>
      <c r="D222" s="113"/>
    </row>
    <row r="223" spans="1:4" s="43" customFormat="1" x14ac:dyDescent="0.25">
      <c r="A223" s="113"/>
      <c r="B223" s="113"/>
      <c r="C223" s="113"/>
      <c r="D223" s="113"/>
    </row>
    <row r="224" spans="1:4" s="43" customFormat="1" x14ac:dyDescent="0.25">
      <c r="A224" s="113"/>
      <c r="B224" s="113"/>
      <c r="C224" s="113"/>
      <c r="D224" s="113"/>
    </row>
    <row r="225" spans="1:4" s="43" customFormat="1" x14ac:dyDescent="0.25">
      <c r="A225" s="113"/>
      <c r="B225" s="113"/>
      <c r="C225" s="113"/>
      <c r="D225" s="113"/>
    </row>
    <row r="226" spans="1:4" s="43" customFormat="1" x14ac:dyDescent="0.25">
      <c r="A226" s="113"/>
      <c r="B226" s="113"/>
      <c r="C226" s="113"/>
      <c r="D226" s="113"/>
    </row>
    <row r="227" spans="1:4" s="43" customFormat="1" x14ac:dyDescent="0.25">
      <c r="A227" s="113"/>
      <c r="B227" s="113"/>
      <c r="C227" s="113"/>
      <c r="D227" s="113"/>
    </row>
    <row r="228" spans="1:4" s="43" customFormat="1" x14ac:dyDescent="0.25">
      <c r="A228" s="113"/>
      <c r="B228" s="113"/>
      <c r="C228" s="113"/>
      <c r="D228" s="113"/>
    </row>
    <row r="229" spans="1:4" s="43" customFormat="1" x14ac:dyDescent="0.25">
      <c r="A229" s="113"/>
      <c r="B229" s="113"/>
      <c r="C229" s="113"/>
      <c r="D229" s="113"/>
    </row>
    <row r="230" spans="1:4" s="43" customFormat="1" x14ac:dyDescent="0.25">
      <c r="A230" s="113"/>
      <c r="B230" s="113"/>
      <c r="C230" s="113"/>
      <c r="D230" s="113"/>
    </row>
    <row r="231" spans="1:4" s="43" customFormat="1" x14ac:dyDescent="0.25">
      <c r="A231" s="113"/>
      <c r="B231" s="113"/>
      <c r="C231" s="113"/>
      <c r="D231" s="113"/>
    </row>
    <row r="232" spans="1:4" s="43" customFormat="1" x14ac:dyDescent="0.25">
      <c r="A232" s="113"/>
      <c r="B232" s="113"/>
      <c r="C232" s="113"/>
      <c r="D232" s="113"/>
    </row>
    <row r="233" spans="1:4" s="43" customFormat="1" x14ac:dyDescent="0.25">
      <c r="A233" s="113"/>
      <c r="B233" s="113"/>
      <c r="C233" s="113"/>
      <c r="D233" s="113"/>
    </row>
    <row r="234" spans="1:4" s="43" customFormat="1" x14ac:dyDescent="0.25">
      <c r="A234" s="113"/>
      <c r="B234" s="113"/>
      <c r="C234" s="113"/>
      <c r="D234" s="113"/>
    </row>
    <row r="235" spans="1:4" s="43" customFormat="1" x14ac:dyDescent="0.25">
      <c r="A235" s="113"/>
      <c r="B235" s="113"/>
      <c r="C235" s="113"/>
      <c r="D235" s="113"/>
    </row>
    <row r="236" spans="1:4" s="43" customFormat="1" x14ac:dyDescent="0.25">
      <c r="A236" s="113"/>
      <c r="B236" s="113"/>
      <c r="C236" s="113"/>
      <c r="D236" s="113"/>
    </row>
    <row r="237" spans="1:4" s="43" customFormat="1" x14ac:dyDescent="0.25">
      <c r="A237" s="113"/>
      <c r="B237" s="113"/>
      <c r="C237" s="113"/>
      <c r="D237" s="113"/>
    </row>
    <row r="238" spans="1:4" s="43" customFormat="1" x14ac:dyDescent="0.25">
      <c r="A238" s="113"/>
      <c r="B238" s="113"/>
      <c r="C238" s="113"/>
      <c r="D238" s="113"/>
    </row>
    <row r="239" spans="1:4" s="43" customFormat="1" x14ac:dyDescent="0.25">
      <c r="A239" s="113"/>
      <c r="B239" s="113"/>
      <c r="C239" s="113"/>
      <c r="D239" s="113"/>
    </row>
    <row r="240" spans="1:4" s="43" customFormat="1" x14ac:dyDescent="0.25">
      <c r="A240" s="113"/>
      <c r="B240" s="113"/>
      <c r="C240" s="113"/>
      <c r="D240" s="113"/>
    </row>
    <row r="241" spans="1:4" s="43" customFormat="1" x14ac:dyDescent="0.25">
      <c r="A241" s="113"/>
      <c r="B241" s="113"/>
      <c r="C241" s="113"/>
      <c r="D241" s="113"/>
    </row>
    <row r="242" spans="1:4" s="43" customFormat="1" x14ac:dyDescent="0.25">
      <c r="A242" s="113"/>
      <c r="B242" s="113"/>
      <c r="C242" s="113"/>
      <c r="D242" s="113"/>
    </row>
    <row r="243" spans="1:4" s="43" customFormat="1" x14ac:dyDescent="0.25">
      <c r="A243" s="113"/>
      <c r="B243" s="113"/>
      <c r="C243" s="113"/>
      <c r="D243" s="113"/>
    </row>
    <row r="244" spans="1:4" s="43" customFormat="1" x14ac:dyDescent="0.25">
      <c r="A244" s="113"/>
      <c r="B244" s="113"/>
      <c r="C244" s="113"/>
      <c r="D244" s="113"/>
    </row>
    <row r="245" spans="1:4" s="43" customFormat="1" x14ac:dyDescent="0.25">
      <c r="A245" s="113"/>
      <c r="B245" s="113"/>
      <c r="C245" s="113"/>
      <c r="D245" s="113"/>
    </row>
    <row r="246" spans="1:4" s="43" customFormat="1" x14ac:dyDescent="0.25">
      <c r="A246" s="113"/>
      <c r="B246" s="113"/>
      <c r="C246" s="113"/>
      <c r="D246" s="113"/>
    </row>
    <row r="247" spans="1:4" s="43" customFormat="1" x14ac:dyDescent="0.25">
      <c r="A247" s="113"/>
      <c r="B247" s="113"/>
      <c r="C247" s="113"/>
      <c r="D247" s="113"/>
    </row>
    <row r="248" spans="1:4" s="43" customFormat="1" x14ac:dyDescent="0.25">
      <c r="A248" s="113"/>
      <c r="B248" s="113"/>
      <c r="C248" s="113"/>
      <c r="D248" s="113"/>
    </row>
    <row r="249" spans="1:4" s="43" customFormat="1" x14ac:dyDescent="0.25">
      <c r="A249" s="113"/>
      <c r="B249" s="113"/>
      <c r="C249" s="113"/>
      <c r="D249" s="113"/>
    </row>
    <row r="250" spans="1:4" s="43" customFormat="1" x14ac:dyDescent="0.25">
      <c r="A250" s="113"/>
      <c r="B250" s="113"/>
      <c r="C250" s="113"/>
      <c r="D250" s="113"/>
    </row>
    <row r="251" spans="1:4" s="43" customFormat="1" x14ac:dyDescent="0.25">
      <c r="A251" s="113"/>
      <c r="B251" s="113"/>
      <c r="C251" s="113"/>
      <c r="D251" s="113"/>
    </row>
    <row r="252" spans="1:4" s="43" customFormat="1" x14ac:dyDescent="0.25">
      <c r="A252" s="113"/>
      <c r="B252" s="113"/>
      <c r="C252" s="113"/>
      <c r="D252" s="113"/>
    </row>
    <row r="253" spans="1:4" s="43" customFormat="1" x14ac:dyDescent="0.25">
      <c r="A253" s="113"/>
      <c r="B253" s="113"/>
      <c r="C253" s="113"/>
      <c r="D253" s="113"/>
    </row>
    <row r="254" spans="1:4" s="43" customFormat="1" x14ac:dyDescent="0.25">
      <c r="A254" s="113"/>
      <c r="B254" s="113"/>
      <c r="C254" s="113"/>
      <c r="D254" s="113"/>
    </row>
    <row r="255" spans="1:4" s="43" customFormat="1" x14ac:dyDescent="0.25">
      <c r="A255" s="113"/>
      <c r="B255" s="113"/>
      <c r="C255" s="113"/>
      <c r="D255" s="113"/>
    </row>
    <row r="256" spans="1:4" s="43" customFormat="1" x14ac:dyDescent="0.25">
      <c r="A256" s="113"/>
      <c r="B256" s="113"/>
      <c r="C256" s="113"/>
      <c r="D256" s="113"/>
    </row>
    <row r="257" spans="1:4" s="43" customFormat="1" x14ac:dyDescent="0.25">
      <c r="A257" s="113"/>
      <c r="B257" s="113"/>
      <c r="C257" s="113"/>
      <c r="D257" s="113"/>
    </row>
    <row r="258" spans="1:4" s="43" customFormat="1" x14ac:dyDescent="0.25">
      <c r="A258" s="113"/>
      <c r="B258" s="113"/>
      <c r="C258" s="113"/>
      <c r="D258" s="113"/>
    </row>
    <row r="259" spans="1:4" s="43" customFormat="1" x14ac:dyDescent="0.25">
      <c r="A259" s="113"/>
      <c r="B259" s="113"/>
      <c r="C259" s="113"/>
      <c r="D259" s="113"/>
    </row>
    <row r="260" spans="1:4" s="43" customFormat="1" x14ac:dyDescent="0.25">
      <c r="A260" s="113"/>
      <c r="B260" s="113"/>
      <c r="C260" s="113"/>
      <c r="D260" s="113"/>
    </row>
    <row r="261" spans="1:4" s="43" customFormat="1" x14ac:dyDescent="0.25">
      <c r="A261" s="113"/>
      <c r="B261" s="113"/>
      <c r="C261" s="113"/>
      <c r="D261" s="113"/>
    </row>
    <row r="262" spans="1:4" s="43" customFormat="1" x14ac:dyDescent="0.25">
      <c r="A262" s="113"/>
      <c r="B262" s="113"/>
      <c r="C262" s="113"/>
      <c r="D262" s="113"/>
    </row>
    <row r="263" spans="1:4" s="43" customFormat="1" x14ac:dyDescent="0.25">
      <c r="A263" s="113"/>
      <c r="B263" s="113"/>
      <c r="C263" s="113"/>
      <c r="D263" s="113"/>
    </row>
    <row r="264" spans="1:4" s="43" customFormat="1" x14ac:dyDescent="0.25">
      <c r="A264" s="113"/>
      <c r="B264" s="113"/>
      <c r="C264" s="113"/>
      <c r="D264" s="113"/>
    </row>
    <row r="265" spans="1:4" s="43" customFormat="1" x14ac:dyDescent="0.25">
      <c r="A265" s="113"/>
      <c r="B265" s="113"/>
      <c r="C265" s="113"/>
      <c r="D265" s="113"/>
    </row>
    <row r="266" spans="1:4" s="43" customFormat="1" x14ac:dyDescent="0.25">
      <c r="A266" s="113"/>
      <c r="B266" s="113"/>
      <c r="C266" s="113"/>
      <c r="D266" s="113"/>
    </row>
    <row r="267" spans="1:4" s="43" customFormat="1" x14ac:dyDescent="0.25">
      <c r="A267" s="113"/>
      <c r="B267" s="113"/>
      <c r="C267" s="113"/>
      <c r="D267" s="113"/>
    </row>
    <row r="268" spans="1:4" s="43" customFormat="1" x14ac:dyDescent="0.25">
      <c r="A268" s="113"/>
      <c r="B268" s="113"/>
      <c r="C268" s="113"/>
      <c r="D268" s="113"/>
    </row>
    <row r="269" spans="1:4" s="43" customFormat="1" x14ac:dyDescent="0.25">
      <c r="A269" s="113"/>
      <c r="B269" s="113"/>
      <c r="C269" s="113"/>
      <c r="D269" s="113"/>
    </row>
    <row r="270" spans="1:4" s="43" customFormat="1" x14ac:dyDescent="0.25">
      <c r="A270" s="113"/>
      <c r="B270" s="113"/>
      <c r="C270" s="113"/>
      <c r="D270" s="113"/>
    </row>
    <row r="271" spans="1:4" s="43" customFormat="1" x14ac:dyDescent="0.25">
      <c r="A271" s="113"/>
      <c r="B271" s="113"/>
      <c r="C271" s="113"/>
      <c r="D271" s="113"/>
    </row>
    <row r="272" spans="1:4" s="43" customFormat="1" x14ac:dyDescent="0.25">
      <c r="A272" s="113"/>
      <c r="B272" s="113"/>
      <c r="C272" s="113"/>
      <c r="D272" s="113"/>
    </row>
    <row r="273" spans="1:4" s="43" customFormat="1" x14ac:dyDescent="0.25">
      <c r="A273" s="113"/>
      <c r="B273" s="113"/>
      <c r="C273" s="113"/>
      <c r="D273" s="113"/>
    </row>
    <row r="274" spans="1:4" s="43" customFormat="1" x14ac:dyDescent="0.25">
      <c r="A274" s="113"/>
      <c r="B274" s="113"/>
      <c r="C274" s="113"/>
      <c r="D274" s="113"/>
    </row>
    <row r="275" spans="1:4" s="43" customFormat="1" x14ac:dyDescent="0.25">
      <c r="A275" s="113"/>
      <c r="B275" s="113"/>
      <c r="C275" s="113"/>
      <c r="D275" s="113"/>
    </row>
    <row r="276" spans="1:4" s="43" customFormat="1" x14ac:dyDescent="0.25">
      <c r="A276" s="113"/>
      <c r="B276" s="113"/>
      <c r="C276" s="113"/>
      <c r="D276" s="113"/>
    </row>
    <row r="277" spans="1:4" s="43" customFormat="1" x14ac:dyDescent="0.25">
      <c r="A277" s="113"/>
      <c r="B277" s="113"/>
      <c r="C277" s="113"/>
      <c r="D277" s="113"/>
    </row>
    <row r="278" spans="1:4" s="43" customFormat="1" x14ac:dyDescent="0.25">
      <c r="A278" s="113"/>
      <c r="B278" s="113"/>
      <c r="C278" s="113"/>
      <c r="D278" s="113"/>
    </row>
    <row r="279" spans="1:4" s="43" customFormat="1" x14ac:dyDescent="0.25">
      <c r="A279" s="113"/>
      <c r="B279" s="113"/>
      <c r="C279" s="113"/>
      <c r="D279" s="113"/>
    </row>
    <row r="280" spans="1:4" s="43" customFormat="1" x14ac:dyDescent="0.25">
      <c r="A280" s="113"/>
      <c r="B280" s="113"/>
      <c r="C280" s="113"/>
      <c r="D280" s="113"/>
    </row>
    <row r="281" spans="1:4" s="43" customFormat="1" x14ac:dyDescent="0.25">
      <c r="A281" s="113"/>
      <c r="B281" s="113"/>
      <c r="C281" s="113"/>
      <c r="D281" s="113"/>
    </row>
    <row r="282" spans="1:4" s="43" customFormat="1" x14ac:dyDescent="0.25">
      <c r="A282" s="113"/>
      <c r="B282" s="113"/>
      <c r="C282" s="113"/>
      <c r="D282" s="113"/>
    </row>
    <row r="283" spans="1:4" s="43" customFormat="1" x14ac:dyDescent="0.25">
      <c r="A283" s="113"/>
      <c r="B283" s="113"/>
      <c r="C283" s="113"/>
      <c r="D283" s="113"/>
    </row>
    <row r="284" spans="1:4" s="43" customFormat="1" x14ac:dyDescent="0.25">
      <c r="A284" s="113"/>
      <c r="B284" s="113"/>
      <c r="C284" s="113"/>
      <c r="D284" s="113"/>
    </row>
    <row r="285" spans="1:4" s="43" customFormat="1" x14ac:dyDescent="0.25">
      <c r="A285" s="113"/>
      <c r="B285" s="113"/>
      <c r="C285" s="113"/>
      <c r="D285" s="113"/>
    </row>
    <row r="286" spans="1:4" s="43" customFormat="1" x14ac:dyDescent="0.25">
      <c r="A286" s="113"/>
      <c r="B286" s="113"/>
      <c r="C286" s="113"/>
      <c r="D286" s="113"/>
    </row>
    <row r="287" spans="1:4" s="43" customFormat="1" x14ac:dyDescent="0.25">
      <c r="A287" s="113"/>
      <c r="B287" s="113"/>
      <c r="C287" s="113"/>
      <c r="D287" s="113"/>
    </row>
    <row r="288" spans="1:4" s="43" customFormat="1" x14ac:dyDescent="0.25">
      <c r="A288" s="113"/>
      <c r="B288" s="113"/>
      <c r="C288" s="113"/>
      <c r="D288" s="113"/>
    </row>
    <row r="289" spans="1:4" s="43" customFormat="1" x14ac:dyDescent="0.25">
      <c r="A289" s="113"/>
      <c r="B289" s="113"/>
      <c r="C289" s="113"/>
      <c r="D289" s="113"/>
    </row>
    <row r="290" spans="1:4" s="43" customFormat="1" x14ac:dyDescent="0.25">
      <c r="A290" s="113"/>
      <c r="B290" s="113"/>
      <c r="C290" s="113"/>
      <c r="D290" s="113"/>
    </row>
    <row r="291" spans="1:4" s="43" customFormat="1" x14ac:dyDescent="0.25">
      <c r="A291" s="113"/>
      <c r="B291" s="113"/>
      <c r="C291" s="113"/>
      <c r="D291" s="113"/>
    </row>
    <row r="292" spans="1:4" s="43" customFormat="1" x14ac:dyDescent="0.25">
      <c r="A292" s="113"/>
      <c r="B292" s="113"/>
      <c r="C292" s="113"/>
      <c r="D292" s="113"/>
    </row>
    <row r="293" spans="1:4" s="43" customFormat="1" x14ac:dyDescent="0.25">
      <c r="A293" s="113"/>
      <c r="B293" s="113"/>
      <c r="C293" s="113"/>
      <c r="D293" s="113"/>
    </row>
    <row r="294" spans="1:4" s="43" customFormat="1" x14ac:dyDescent="0.25">
      <c r="A294" s="113"/>
      <c r="B294" s="113"/>
      <c r="C294" s="113"/>
      <c r="D294" s="113"/>
    </row>
    <row r="295" spans="1:4" s="43" customFormat="1" x14ac:dyDescent="0.25">
      <c r="A295" s="113"/>
      <c r="B295" s="113"/>
      <c r="C295" s="113"/>
      <c r="D295" s="113"/>
    </row>
    <row r="296" spans="1:4" s="43" customFormat="1" x14ac:dyDescent="0.25">
      <c r="A296" s="113"/>
      <c r="B296" s="113"/>
      <c r="C296" s="113"/>
      <c r="D296" s="113"/>
    </row>
    <row r="297" spans="1:4" s="43" customFormat="1" x14ac:dyDescent="0.25">
      <c r="A297" s="113"/>
      <c r="B297" s="113"/>
      <c r="C297" s="113"/>
      <c r="D297" s="113"/>
    </row>
    <row r="298" spans="1:4" s="43" customFormat="1" x14ac:dyDescent="0.25">
      <c r="A298" s="113"/>
      <c r="B298" s="113"/>
      <c r="C298" s="113"/>
      <c r="D298" s="113"/>
    </row>
    <row r="299" spans="1:4" s="43" customFormat="1" x14ac:dyDescent="0.25">
      <c r="A299" s="113"/>
      <c r="B299" s="113"/>
      <c r="C299" s="113"/>
      <c r="D299" s="113"/>
    </row>
    <row r="300" spans="1:4" s="43" customFormat="1" x14ac:dyDescent="0.25">
      <c r="A300" s="113"/>
      <c r="B300" s="113"/>
      <c r="C300" s="113"/>
      <c r="D300" s="113"/>
    </row>
    <row r="301" spans="1:4" s="43" customFormat="1" x14ac:dyDescent="0.25">
      <c r="A301" s="113"/>
      <c r="B301" s="113"/>
      <c r="C301" s="113"/>
      <c r="D301" s="113"/>
    </row>
    <row r="302" spans="1:4" s="43" customFormat="1" x14ac:dyDescent="0.25">
      <c r="A302" s="113"/>
      <c r="B302" s="113"/>
      <c r="C302" s="113"/>
      <c r="D302" s="113"/>
    </row>
    <row r="303" spans="1:4" s="43" customFormat="1" x14ac:dyDescent="0.25">
      <c r="A303" s="113"/>
      <c r="B303" s="113"/>
      <c r="C303" s="113"/>
      <c r="D303" s="113"/>
    </row>
    <row r="304" spans="1:4" s="43" customFormat="1" x14ac:dyDescent="0.25">
      <c r="A304" s="113"/>
      <c r="B304" s="113"/>
      <c r="C304" s="113"/>
      <c r="D304" s="113"/>
    </row>
    <row r="305" spans="1:4" s="43" customFormat="1" x14ac:dyDescent="0.25">
      <c r="A305" s="113"/>
      <c r="B305" s="113"/>
      <c r="C305" s="113"/>
      <c r="D305" s="113"/>
    </row>
    <row r="306" spans="1:4" s="43" customFormat="1" x14ac:dyDescent="0.25">
      <c r="A306" s="113"/>
      <c r="B306" s="113"/>
      <c r="C306" s="113"/>
      <c r="D306" s="113"/>
    </row>
    <row r="307" spans="1:4" s="43" customFormat="1" x14ac:dyDescent="0.25">
      <c r="A307" s="113"/>
      <c r="B307" s="113"/>
      <c r="C307" s="113"/>
      <c r="D307" s="113"/>
    </row>
    <row r="308" spans="1:4" s="43" customFormat="1" x14ac:dyDescent="0.25">
      <c r="A308" s="113"/>
      <c r="B308" s="113"/>
      <c r="C308" s="113"/>
      <c r="D308" s="113"/>
    </row>
    <row r="309" spans="1:4" s="43" customFormat="1" x14ac:dyDescent="0.25">
      <c r="A309" s="113"/>
      <c r="B309" s="113"/>
      <c r="C309" s="113"/>
      <c r="D309" s="113"/>
    </row>
    <row r="310" spans="1:4" s="43" customFormat="1" x14ac:dyDescent="0.25">
      <c r="A310" s="113"/>
      <c r="B310" s="113"/>
      <c r="C310" s="113"/>
      <c r="D310" s="113"/>
    </row>
    <row r="311" spans="1:4" s="43" customFormat="1" x14ac:dyDescent="0.25">
      <c r="A311" s="113"/>
      <c r="B311" s="113"/>
      <c r="C311" s="113"/>
      <c r="D311" s="113"/>
    </row>
    <row r="312" spans="1:4" s="43" customFormat="1" x14ac:dyDescent="0.25">
      <c r="A312" s="113"/>
      <c r="B312" s="113"/>
      <c r="C312" s="113"/>
      <c r="D312" s="113"/>
    </row>
    <row r="313" spans="1:4" s="43" customFormat="1" x14ac:dyDescent="0.25">
      <c r="A313" s="113"/>
      <c r="B313" s="113"/>
      <c r="C313" s="113"/>
      <c r="D313" s="113"/>
    </row>
    <row r="314" spans="1:4" s="43" customFormat="1" x14ac:dyDescent="0.25">
      <c r="A314" s="113"/>
      <c r="B314" s="113"/>
      <c r="C314" s="113"/>
      <c r="D314" s="113"/>
    </row>
    <row r="315" spans="1:4" s="43" customFormat="1" x14ac:dyDescent="0.25">
      <c r="A315" s="113"/>
      <c r="B315" s="113"/>
      <c r="C315" s="113"/>
      <c r="D315" s="113"/>
    </row>
    <row r="316" spans="1:4" s="43" customFormat="1" x14ac:dyDescent="0.25">
      <c r="A316" s="113"/>
      <c r="B316" s="113"/>
      <c r="C316" s="113"/>
      <c r="D316" s="113"/>
    </row>
    <row r="317" spans="1:4" s="43" customFormat="1" x14ac:dyDescent="0.25">
      <c r="A317" s="113"/>
      <c r="B317" s="113"/>
      <c r="C317" s="113"/>
      <c r="D317" s="113"/>
    </row>
    <row r="318" spans="1:4" s="43" customFormat="1" x14ac:dyDescent="0.25">
      <c r="A318" s="113"/>
      <c r="B318" s="113"/>
      <c r="C318" s="113"/>
      <c r="D318" s="113"/>
    </row>
    <row r="319" spans="1:4" s="43" customFormat="1" x14ac:dyDescent="0.25">
      <c r="A319" s="113"/>
      <c r="B319" s="113"/>
      <c r="C319" s="113"/>
      <c r="D319" s="113"/>
    </row>
    <row r="320" spans="1:4" s="43" customFormat="1" x14ac:dyDescent="0.25">
      <c r="A320" s="113"/>
      <c r="B320" s="113"/>
      <c r="C320" s="113"/>
      <c r="D320" s="113"/>
    </row>
    <row r="321" spans="1:4" s="43" customFormat="1" x14ac:dyDescent="0.25">
      <c r="A321" s="113"/>
      <c r="B321" s="113"/>
      <c r="C321" s="113"/>
      <c r="D321" s="113"/>
    </row>
    <row r="322" spans="1:4" s="43" customFormat="1" x14ac:dyDescent="0.25">
      <c r="A322" s="113"/>
      <c r="B322" s="113"/>
      <c r="C322" s="113"/>
      <c r="D322" s="113"/>
    </row>
    <row r="323" spans="1:4" s="43" customFormat="1" x14ac:dyDescent="0.25">
      <c r="A323" s="113"/>
      <c r="B323" s="113"/>
      <c r="C323" s="113"/>
      <c r="D323" s="113"/>
    </row>
    <row r="324" spans="1:4" s="43" customFormat="1" x14ac:dyDescent="0.25">
      <c r="A324" s="113"/>
      <c r="B324" s="113"/>
      <c r="C324" s="113"/>
      <c r="D324" s="113"/>
    </row>
    <row r="325" spans="1:4" s="43" customFormat="1" x14ac:dyDescent="0.25">
      <c r="A325" s="113"/>
      <c r="B325" s="113"/>
      <c r="C325" s="113"/>
      <c r="D325" s="113"/>
    </row>
    <row r="326" spans="1:4" s="43" customFormat="1" x14ac:dyDescent="0.25">
      <c r="A326" s="113"/>
      <c r="B326" s="113"/>
      <c r="C326" s="113"/>
      <c r="D326" s="113"/>
    </row>
    <row r="327" spans="1:4" s="43" customFormat="1" x14ac:dyDescent="0.25">
      <c r="A327" s="113"/>
      <c r="B327" s="113"/>
      <c r="C327" s="113"/>
      <c r="D327" s="113"/>
    </row>
    <row r="328" spans="1:4" s="43" customFormat="1" x14ac:dyDescent="0.25">
      <c r="A328" s="113"/>
      <c r="B328" s="113"/>
      <c r="C328" s="113"/>
      <c r="D328" s="113"/>
    </row>
    <row r="329" spans="1:4" s="43" customFormat="1" x14ac:dyDescent="0.25">
      <c r="A329" s="113"/>
      <c r="B329" s="113"/>
      <c r="C329" s="113"/>
      <c r="D329" s="113"/>
    </row>
    <row r="330" spans="1:4" s="43" customFormat="1" x14ac:dyDescent="0.25">
      <c r="A330" s="113"/>
      <c r="B330" s="113"/>
      <c r="C330" s="113"/>
      <c r="D330" s="113"/>
    </row>
    <row r="331" spans="1:4" s="43" customFormat="1" x14ac:dyDescent="0.25">
      <c r="A331" s="113"/>
      <c r="B331" s="113"/>
      <c r="C331" s="113"/>
      <c r="D331" s="113"/>
    </row>
    <row r="332" spans="1:4" s="43" customFormat="1" x14ac:dyDescent="0.25">
      <c r="A332" s="113"/>
      <c r="B332" s="113"/>
      <c r="C332" s="113"/>
      <c r="D332" s="113"/>
    </row>
    <row r="333" spans="1:4" s="43" customFormat="1" x14ac:dyDescent="0.25">
      <c r="A333" s="113"/>
      <c r="B333" s="113"/>
      <c r="C333" s="113"/>
      <c r="D333" s="113"/>
    </row>
    <row r="334" spans="1:4" s="43" customFormat="1" x14ac:dyDescent="0.25">
      <c r="A334" s="113"/>
      <c r="B334" s="113"/>
      <c r="C334" s="113"/>
      <c r="D334" s="113"/>
    </row>
    <row r="335" spans="1:4" s="43" customFormat="1" x14ac:dyDescent="0.25">
      <c r="A335" s="113"/>
      <c r="B335" s="113"/>
      <c r="C335" s="113"/>
      <c r="D335" s="113"/>
    </row>
    <row r="336" spans="1:4" s="43" customFormat="1" x14ac:dyDescent="0.25">
      <c r="A336" s="113"/>
      <c r="B336" s="113"/>
      <c r="C336" s="113"/>
      <c r="D336" s="113"/>
    </row>
    <row r="337" spans="1:4" s="43" customFormat="1" x14ac:dyDescent="0.25">
      <c r="A337" s="113"/>
      <c r="B337" s="113"/>
      <c r="C337" s="113"/>
      <c r="D337" s="113"/>
    </row>
    <row r="338" spans="1:4" s="43" customFormat="1" x14ac:dyDescent="0.25">
      <c r="A338" s="113"/>
      <c r="B338" s="113"/>
      <c r="C338" s="113"/>
      <c r="D338" s="113"/>
    </row>
    <row r="339" spans="1:4" s="43" customFormat="1" x14ac:dyDescent="0.25">
      <c r="A339" s="113"/>
      <c r="B339" s="113"/>
      <c r="C339" s="113"/>
      <c r="D339" s="113"/>
    </row>
    <row r="340" spans="1:4" s="43" customFormat="1" x14ac:dyDescent="0.25">
      <c r="A340" s="113"/>
      <c r="B340" s="113"/>
      <c r="C340" s="113"/>
      <c r="D340" s="113"/>
    </row>
    <row r="341" spans="1:4" s="43" customFormat="1" x14ac:dyDescent="0.25">
      <c r="A341" s="113"/>
      <c r="B341" s="113"/>
      <c r="C341" s="113"/>
      <c r="D341" s="113"/>
    </row>
    <row r="342" spans="1:4" s="43" customFormat="1" x14ac:dyDescent="0.25">
      <c r="A342" s="113"/>
      <c r="B342" s="113"/>
      <c r="C342" s="113"/>
      <c r="D342" s="113"/>
    </row>
    <row r="343" spans="1:4" s="43" customFormat="1" x14ac:dyDescent="0.25">
      <c r="A343" s="113"/>
      <c r="B343" s="113"/>
      <c r="C343" s="113"/>
      <c r="D343" s="113"/>
    </row>
    <row r="344" spans="1:4" s="43" customFormat="1" x14ac:dyDescent="0.25">
      <c r="A344" s="113"/>
      <c r="B344" s="113"/>
      <c r="C344" s="113"/>
      <c r="D344" s="113"/>
    </row>
    <row r="345" spans="1:4" s="43" customFormat="1" x14ac:dyDescent="0.25">
      <c r="A345" s="113"/>
      <c r="B345" s="113"/>
      <c r="C345" s="113"/>
      <c r="D345" s="113"/>
    </row>
    <row r="346" spans="1:4" s="43" customFormat="1" x14ac:dyDescent="0.25">
      <c r="A346" s="113"/>
      <c r="B346" s="113"/>
      <c r="C346" s="113"/>
      <c r="D346" s="113"/>
    </row>
    <row r="347" spans="1:4" s="43" customFormat="1" x14ac:dyDescent="0.25">
      <c r="A347" s="113"/>
      <c r="B347" s="113"/>
      <c r="C347" s="113"/>
      <c r="D347" s="113"/>
    </row>
    <row r="348" spans="1:4" s="43" customFormat="1" x14ac:dyDescent="0.25">
      <c r="A348" s="113"/>
      <c r="B348" s="113"/>
      <c r="C348" s="113"/>
      <c r="D348" s="113"/>
    </row>
    <row r="349" spans="1:4" s="43" customFormat="1" x14ac:dyDescent="0.25">
      <c r="A349" s="113"/>
      <c r="B349" s="113"/>
      <c r="C349" s="113"/>
      <c r="D349" s="113"/>
    </row>
    <row r="350" spans="1:4" s="43" customFormat="1" x14ac:dyDescent="0.25">
      <c r="A350" s="113"/>
      <c r="B350" s="113"/>
      <c r="C350" s="113"/>
      <c r="D350" s="113"/>
    </row>
    <row r="351" spans="1:4" s="43" customFormat="1" x14ac:dyDescent="0.25">
      <c r="A351" s="113"/>
      <c r="B351" s="113"/>
      <c r="C351" s="113"/>
      <c r="D351" s="113"/>
    </row>
    <row r="352" spans="1:4" s="43" customFormat="1" x14ac:dyDescent="0.25">
      <c r="A352" s="113"/>
      <c r="B352" s="113"/>
      <c r="C352" s="113"/>
      <c r="D352" s="113"/>
    </row>
    <row r="353" spans="1:4" s="43" customFormat="1" x14ac:dyDescent="0.25">
      <c r="A353" s="113"/>
      <c r="B353" s="113"/>
      <c r="C353" s="113"/>
      <c r="D353" s="113"/>
    </row>
    <row r="354" spans="1:4" s="43" customFormat="1" x14ac:dyDescent="0.25">
      <c r="A354" s="113"/>
      <c r="B354" s="113"/>
      <c r="C354" s="113"/>
      <c r="D354" s="113"/>
    </row>
    <row r="355" spans="1:4" s="43" customFormat="1" x14ac:dyDescent="0.25">
      <c r="A355" s="113"/>
      <c r="B355" s="113"/>
      <c r="C355" s="113"/>
      <c r="D355" s="113"/>
    </row>
    <row r="356" spans="1:4" s="43" customFormat="1" x14ac:dyDescent="0.25">
      <c r="A356" s="113"/>
      <c r="B356" s="113"/>
      <c r="C356" s="113"/>
      <c r="D356" s="113"/>
    </row>
    <row r="357" spans="1:4" s="43" customFormat="1" x14ac:dyDescent="0.25">
      <c r="A357" s="113"/>
      <c r="B357" s="113"/>
      <c r="C357" s="113"/>
      <c r="D357" s="113"/>
    </row>
    <row r="358" spans="1:4" s="43" customFormat="1" x14ac:dyDescent="0.25">
      <c r="A358" s="113"/>
      <c r="B358" s="113"/>
      <c r="C358" s="113"/>
      <c r="D358" s="113"/>
    </row>
    <row r="359" spans="1:4" s="43" customFormat="1" x14ac:dyDescent="0.25">
      <c r="A359" s="113"/>
      <c r="B359" s="113"/>
      <c r="C359" s="113"/>
      <c r="D359" s="113"/>
    </row>
    <row r="360" spans="1:4" s="43" customFormat="1" x14ac:dyDescent="0.25">
      <c r="A360" s="113"/>
      <c r="B360" s="113"/>
      <c r="C360" s="113"/>
      <c r="D360" s="113"/>
    </row>
    <row r="361" spans="1:4" s="43" customFormat="1" x14ac:dyDescent="0.25">
      <c r="A361" s="113"/>
      <c r="B361" s="113"/>
      <c r="C361" s="113"/>
      <c r="D361" s="113"/>
    </row>
    <row r="362" spans="1:4" s="43" customFormat="1" x14ac:dyDescent="0.25">
      <c r="A362" s="113"/>
      <c r="B362" s="113"/>
      <c r="C362" s="113"/>
      <c r="D362" s="113"/>
    </row>
  </sheetData>
  <mergeCells count="3">
    <mergeCell ref="L15:L24"/>
    <mergeCell ref="A1:J1"/>
    <mergeCell ref="A2:J2"/>
  </mergeCells>
  <phoneticPr fontId="0" type="noConversion"/>
  <printOptions horizontalCentered="1"/>
  <pageMargins left="0" right="0" top="0.43307086614173229" bottom="0.43307086614173229" header="0.31496062992125984" footer="0.31496062992125984"/>
  <pageSetup paperSize="9" scale="85" firstPageNumber="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workbookViewId="0">
      <selection activeCell="F93" sqref="F93"/>
    </sheetView>
  </sheetViews>
  <sheetFormatPr defaultColWidth="11.42578125" defaultRowHeight="15" x14ac:dyDescent="0.25"/>
  <cols>
    <col min="1" max="1" width="4.28515625" style="113" customWidth="1"/>
    <col min="2" max="2" width="4.7109375" style="113" customWidth="1"/>
    <col min="3" max="3" width="7.28515625" style="113" customWidth="1"/>
    <col min="4" max="4" width="43.85546875" style="115" customWidth="1"/>
    <col min="5" max="6" width="14.28515625" style="115" bestFit="1" customWidth="1"/>
    <col min="7" max="7" width="14.28515625" style="115" customWidth="1"/>
    <col min="8" max="9" width="14.42578125" style="115" customWidth="1"/>
    <col min="10" max="10" width="11.42578125" style="115" customWidth="1"/>
    <col min="11" max="11" width="13.140625" style="115" customWidth="1"/>
    <col min="12" max="12" width="13" style="115" customWidth="1"/>
    <col min="13" max="13" width="11.42578125" style="115"/>
    <col min="14" max="14" width="12.28515625" style="115" bestFit="1" customWidth="1"/>
    <col min="15" max="16384" width="11.42578125" style="115"/>
  </cols>
  <sheetData>
    <row r="1" spans="1:14" s="43" customFormat="1" ht="32.450000000000003" customHeight="1" x14ac:dyDescent="0.25">
      <c r="A1" s="329" t="s">
        <v>78</v>
      </c>
      <c r="B1" s="330"/>
      <c r="C1" s="330"/>
      <c r="D1" s="330"/>
      <c r="E1" s="330"/>
      <c r="F1" s="331"/>
      <c r="G1" s="331"/>
      <c r="H1" s="331"/>
      <c r="I1" s="331"/>
    </row>
    <row r="2" spans="1:14" s="43" customFormat="1" ht="42.75" customHeight="1" x14ac:dyDescent="0.25">
      <c r="A2" s="197" t="s">
        <v>1</v>
      </c>
      <c r="B2" s="197" t="s">
        <v>0</v>
      </c>
      <c r="C2" s="197" t="s">
        <v>266</v>
      </c>
      <c r="D2" s="45" t="s">
        <v>55</v>
      </c>
      <c r="E2" s="46" t="s">
        <v>267</v>
      </c>
      <c r="F2" s="46" t="s">
        <v>268</v>
      </c>
      <c r="G2" s="47" t="s">
        <v>269</v>
      </c>
      <c r="H2" s="47" t="s">
        <v>270</v>
      </c>
      <c r="I2" s="47" t="s">
        <v>271</v>
      </c>
      <c r="K2" s="125"/>
      <c r="L2" s="125"/>
    </row>
    <row r="3" spans="1:14" s="122" customFormat="1" ht="10.5" customHeight="1" x14ac:dyDescent="0.2">
      <c r="A3" s="178">
        <v>1</v>
      </c>
      <c r="B3" s="178">
        <v>2</v>
      </c>
      <c r="C3" s="178">
        <v>3</v>
      </c>
      <c r="D3" s="179">
        <v>4</v>
      </c>
      <c r="E3" s="180">
        <v>5</v>
      </c>
      <c r="F3" s="180">
        <v>6</v>
      </c>
      <c r="G3" s="180">
        <v>7</v>
      </c>
      <c r="H3" s="180">
        <v>8</v>
      </c>
      <c r="I3" s="180">
        <v>9</v>
      </c>
      <c r="K3" s="177"/>
      <c r="L3" s="177"/>
    </row>
    <row r="4" spans="1:14" s="43" customFormat="1" ht="14.25" customHeight="1" x14ac:dyDescent="0.25">
      <c r="A4" s="126">
        <v>3</v>
      </c>
      <c r="B4" s="127"/>
      <c r="C4" s="127"/>
      <c r="D4" s="129" t="s">
        <v>42</v>
      </c>
      <c r="E4" s="130">
        <f>E5+E13+E48+E62+E59</f>
        <v>1439058282</v>
      </c>
      <c r="F4" s="130">
        <f>F5+F13+F48+F62+F59</f>
        <v>1111648000</v>
      </c>
      <c r="G4" s="130">
        <f>G5+G13+G48+G62+G59</f>
        <v>1138847500</v>
      </c>
      <c r="H4" s="130">
        <f>H5+H13+H48+H62+H59</f>
        <v>1191018700</v>
      </c>
      <c r="I4" s="130">
        <f>I5+I13+I48+I62+I59</f>
        <v>1222938700</v>
      </c>
      <c r="K4" s="131"/>
      <c r="L4" s="131"/>
    </row>
    <row r="5" spans="1:14" s="43" customFormat="1" ht="13.5" customHeight="1" x14ac:dyDescent="0.25">
      <c r="A5" s="126"/>
      <c r="B5" s="126">
        <v>31</v>
      </c>
      <c r="C5" s="126"/>
      <c r="D5" s="128" t="s">
        <v>43</v>
      </c>
      <c r="E5" s="130">
        <f>E6+E8+E10</f>
        <v>91824987</v>
      </c>
      <c r="F5" s="130">
        <f>F6+F8+F10</f>
        <v>97479400</v>
      </c>
      <c r="G5" s="130">
        <f>G6+G8+G10</f>
        <v>103361450</v>
      </c>
      <c r="H5" s="130">
        <f>H6+H8+H10</f>
        <v>104304200</v>
      </c>
      <c r="I5" s="130">
        <f>I6+I8+I10</f>
        <v>105688600</v>
      </c>
      <c r="K5" s="112"/>
      <c r="L5" s="112"/>
    </row>
    <row r="6" spans="1:14" s="116" customFormat="1" x14ac:dyDescent="0.25">
      <c r="A6" s="127"/>
      <c r="B6" s="127"/>
      <c r="C6" s="127">
        <v>311</v>
      </c>
      <c r="D6" s="132" t="s">
        <v>152</v>
      </c>
      <c r="E6" s="133">
        <f>SUM(E7:E7)</f>
        <v>76791911</v>
      </c>
      <c r="F6" s="133">
        <f>SUM(F7:F7)</f>
        <v>81209100</v>
      </c>
      <c r="G6" s="133">
        <f>SUM(G7:G7)</f>
        <v>85991700</v>
      </c>
      <c r="H6" s="134">
        <f>SUM(H7:H7)</f>
        <v>86800700</v>
      </c>
      <c r="I6" s="134">
        <f>SUM(I7:I7)</f>
        <v>87966800</v>
      </c>
      <c r="J6" s="135"/>
      <c r="K6" s="135"/>
      <c r="L6" s="136"/>
    </row>
    <row r="7" spans="1:14" s="116" customFormat="1" hidden="1" x14ac:dyDescent="0.25">
      <c r="A7" s="127"/>
      <c r="B7" s="127"/>
      <c r="C7" s="127"/>
      <c r="D7" s="132" t="s">
        <v>231</v>
      </c>
      <c r="E7" s="137">
        <v>76791911</v>
      </c>
      <c r="F7" s="137">
        <v>81209100</v>
      </c>
      <c r="G7" s="137">
        <v>85991700</v>
      </c>
      <c r="H7" s="138">
        <v>86800700</v>
      </c>
      <c r="I7" s="138">
        <v>87966800</v>
      </c>
      <c r="J7" s="135"/>
      <c r="K7" s="135"/>
      <c r="L7" s="135"/>
      <c r="M7" s="135"/>
    </row>
    <row r="8" spans="1:14" s="116" customFormat="1" x14ac:dyDescent="0.25">
      <c r="A8" s="127"/>
      <c r="B8" s="127"/>
      <c r="C8" s="127">
        <v>312</v>
      </c>
      <c r="D8" s="132" t="s">
        <v>44</v>
      </c>
      <c r="E8" s="137">
        <f>E9</f>
        <v>2177762</v>
      </c>
      <c r="F8" s="137">
        <f>F9</f>
        <v>2302200</v>
      </c>
      <c r="G8" s="137">
        <f>G9</f>
        <v>2579150</v>
      </c>
      <c r="H8" s="138">
        <f>H9</f>
        <v>2573800</v>
      </c>
      <c r="I8" s="138">
        <f>I9</f>
        <v>2591500</v>
      </c>
      <c r="J8" s="135"/>
      <c r="K8" s="135"/>
      <c r="L8" s="139"/>
      <c r="M8" s="135"/>
    </row>
    <row r="9" spans="1:14" s="116" customFormat="1" hidden="1" x14ac:dyDescent="0.25">
      <c r="A9" s="127"/>
      <c r="B9" s="127"/>
      <c r="C9" s="127"/>
      <c r="D9" s="132" t="s">
        <v>232</v>
      </c>
      <c r="E9" s="137">
        <v>2177762</v>
      </c>
      <c r="F9" s="137">
        <v>2302200</v>
      </c>
      <c r="G9" s="137">
        <v>2579150</v>
      </c>
      <c r="H9" s="138">
        <v>2573800</v>
      </c>
      <c r="I9" s="138">
        <v>2591500</v>
      </c>
      <c r="K9" s="140"/>
      <c r="L9" s="139"/>
      <c r="M9" s="139"/>
    </row>
    <row r="10" spans="1:14" s="116" customFormat="1" x14ac:dyDescent="0.25">
      <c r="A10" s="127"/>
      <c r="B10" s="127"/>
      <c r="C10" s="127">
        <v>313</v>
      </c>
      <c r="D10" s="132" t="s">
        <v>230</v>
      </c>
      <c r="E10" s="137">
        <f>E11+E12</f>
        <v>12855314</v>
      </c>
      <c r="F10" s="137">
        <f>F11+F12</f>
        <v>13968100</v>
      </c>
      <c r="G10" s="137">
        <f>G11+G12</f>
        <v>14790600</v>
      </c>
      <c r="H10" s="138">
        <f>H11+H12</f>
        <v>14929700</v>
      </c>
      <c r="I10" s="138">
        <f>I11+I12</f>
        <v>15130300</v>
      </c>
      <c r="K10" s="135"/>
      <c r="L10" s="135"/>
      <c r="M10" s="135"/>
    </row>
    <row r="11" spans="1:14" s="54" customFormat="1" hidden="1" x14ac:dyDescent="0.25">
      <c r="A11" s="126"/>
      <c r="B11" s="127"/>
      <c r="C11" s="127"/>
      <c r="D11" s="141" t="s">
        <v>176</v>
      </c>
      <c r="E11" s="137">
        <v>11549838</v>
      </c>
      <c r="F11" s="137">
        <v>12587500</v>
      </c>
      <c r="G11" s="137">
        <v>13328800</v>
      </c>
      <c r="H11" s="137">
        <v>13454100</v>
      </c>
      <c r="I11" s="137">
        <v>13634900</v>
      </c>
      <c r="J11" s="142"/>
      <c r="K11" s="143"/>
      <c r="L11" s="143"/>
      <c r="M11" s="144"/>
    </row>
    <row r="12" spans="1:14" s="54" customFormat="1" hidden="1" x14ac:dyDescent="0.25">
      <c r="A12" s="126"/>
      <c r="B12" s="127"/>
      <c r="C12" s="127"/>
      <c r="D12" s="132" t="s">
        <v>272</v>
      </c>
      <c r="E12" s="137">
        <v>1305476</v>
      </c>
      <c r="F12" s="137">
        <v>1380600</v>
      </c>
      <c r="G12" s="137">
        <v>1461800</v>
      </c>
      <c r="H12" s="137">
        <v>1475600</v>
      </c>
      <c r="I12" s="137">
        <v>1495400</v>
      </c>
      <c r="J12" s="142"/>
      <c r="K12" s="144"/>
      <c r="L12" s="144"/>
      <c r="M12" s="144"/>
    </row>
    <row r="13" spans="1:14" s="54" customFormat="1" ht="13.5" customHeight="1" x14ac:dyDescent="0.25">
      <c r="A13" s="126"/>
      <c r="B13" s="126">
        <v>32</v>
      </c>
      <c r="C13" s="127"/>
      <c r="D13" s="145" t="s">
        <v>3</v>
      </c>
      <c r="E13" s="146">
        <f>E14+E18+E23+E41</f>
        <v>762321460</v>
      </c>
      <c r="F13" s="146">
        <f>F14+F18+F23+F41</f>
        <v>535326700</v>
      </c>
      <c r="G13" s="146">
        <f>G14+G18+G23+G41</f>
        <v>539642050</v>
      </c>
      <c r="H13" s="146">
        <f>H14+H18+H23+H41</f>
        <v>453378500</v>
      </c>
      <c r="I13" s="146">
        <f>I14+I18+I23+I41</f>
        <v>490944100</v>
      </c>
      <c r="K13" s="144"/>
      <c r="L13" s="144"/>
      <c r="M13" s="144"/>
      <c r="N13" s="147"/>
    </row>
    <row r="14" spans="1:14" s="64" customFormat="1" x14ac:dyDescent="0.25">
      <c r="A14" s="127"/>
      <c r="B14" s="127"/>
      <c r="C14" s="127">
        <v>321</v>
      </c>
      <c r="D14" s="148" t="s">
        <v>6</v>
      </c>
      <c r="E14" s="137">
        <f>E15+E16+E17</f>
        <v>2779123</v>
      </c>
      <c r="F14" s="137">
        <f>F15+F16+F17</f>
        <v>3638700</v>
      </c>
      <c r="G14" s="137">
        <f>G15+G16+G17</f>
        <v>4484050</v>
      </c>
      <c r="H14" s="138">
        <f>H15+H16+H17</f>
        <v>4502100</v>
      </c>
      <c r="I14" s="138">
        <f>I15+I16+I17</f>
        <v>4547100</v>
      </c>
      <c r="K14" s="71"/>
      <c r="L14" s="71"/>
      <c r="M14" s="71"/>
      <c r="N14" s="71"/>
    </row>
    <row r="15" spans="1:14" s="64" customFormat="1" hidden="1" x14ac:dyDescent="0.25">
      <c r="A15" s="127"/>
      <c r="B15" s="127"/>
      <c r="C15" s="127"/>
      <c r="D15" s="148" t="s">
        <v>233</v>
      </c>
      <c r="E15" s="137">
        <v>658747</v>
      </c>
      <c r="F15" s="137">
        <v>810000</v>
      </c>
      <c r="G15" s="137">
        <v>805000</v>
      </c>
      <c r="H15" s="138">
        <v>725000</v>
      </c>
      <c r="I15" s="138">
        <v>725000</v>
      </c>
      <c r="K15" s="71"/>
      <c r="L15" s="71"/>
      <c r="M15" s="71"/>
    </row>
    <row r="16" spans="1:14" s="64" customFormat="1" hidden="1" x14ac:dyDescent="0.25">
      <c r="A16" s="127"/>
      <c r="B16" s="127"/>
      <c r="C16" s="127"/>
      <c r="D16" s="148" t="s">
        <v>234</v>
      </c>
      <c r="E16" s="137">
        <v>1906191</v>
      </c>
      <c r="F16" s="137">
        <v>2186700</v>
      </c>
      <c r="G16" s="137">
        <v>3137050</v>
      </c>
      <c r="H16" s="138">
        <v>3205100</v>
      </c>
      <c r="I16" s="138">
        <v>3250100</v>
      </c>
      <c r="K16" s="71"/>
      <c r="L16" s="71"/>
      <c r="M16" s="71"/>
    </row>
    <row r="17" spans="1:14" s="64" customFormat="1" hidden="1" x14ac:dyDescent="0.25">
      <c r="A17" s="127"/>
      <c r="B17" s="127"/>
      <c r="C17" s="127"/>
      <c r="D17" s="148" t="s">
        <v>235</v>
      </c>
      <c r="E17" s="137">
        <v>214185</v>
      </c>
      <c r="F17" s="137">
        <v>642000</v>
      </c>
      <c r="G17" s="137">
        <v>542000</v>
      </c>
      <c r="H17" s="138">
        <v>572000</v>
      </c>
      <c r="I17" s="138">
        <v>572000</v>
      </c>
      <c r="K17" s="150"/>
    </row>
    <row r="18" spans="1:14" s="64" customFormat="1" x14ac:dyDescent="0.25">
      <c r="A18" s="127"/>
      <c r="B18" s="127"/>
      <c r="C18" s="127">
        <v>322</v>
      </c>
      <c r="D18" s="149" t="s">
        <v>45</v>
      </c>
      <c r="E18" s="133">
        <f>SUM(E19:E22)</f>
        <v>14313518</v>
      </c>
      <c r="F18" s="133">
        <f>SUM(F19:F22)</f>
        <v>14870000</v>
      </c>
      <c r="G18" s="133">
        <f>SUM(G19:G22)</f>
        <v>13912000</v>
      </c>
      <c r="H18" s="134">
        <f>SUM(H19:H22)</f>
        <v>14460000</v>
      </c>
      <c r="I18" s="134">
        <f>SUM(I19:I22)</f>
        <v>14460000</v>
      </c>
    </row>
    <row r="19" spans="1:14" s="64" customFormat="1" hidden="1" x14ac:dyDescent="0.25">
      <c r="A19" s="127"/>
      <c r="B19" s="127"/>
      <c r="C19" s="127"/>
      <c r="D19" s="132" t="s">
        <v>236</v>
      </c>
      <c r="E19" s="133">
        <v>1525680</v>
      </c>
      <c r="F19" s="133">
        <v>1700000</v>
      </c>
      <c r="G19" s="133">
        <v>1370000</v>
      </c>
      <c r="H19" s="134">
        <v>1670000</v>
      </c>
      <c r="I19" s="134">
        <v>1670000</v>
      </c>
    </row>
    <row r="20" spans="1:14" s="64" customFormat="1" hidden="1" x14ac:dyDescent="0.25">
      <c r="A20" s="127"/>
      <c r="B20" s="127"/>
      <c r="C20" s="127"/>
      <c r="D20" s="132" t="s">
        <v>237</v>
      </c>
      <c r="E20" s="133">
        <v>12350290</v>
      </c>
      <c r="F20" s="133">
        <v>12640000</v>
      </c>
      <c r="G20" s="133">
        <v>12162000</v>
      </c>
      <c r="H20" s="134">
        <v>12460000</v>
      </c>
      <c r="I20" s="134">
        <v>12460000</v>
      </c>
    </row>
    <row r="21" spans="1:14" s="64" customFormat="1" hidden="1" x14ac:dyDescent="0.25">
      <c r="A21" s="127"/>
      <c r="B21" s="127"/>
      <c r="C21" s="127"/>
      <c r="D21" s="149" t="s">
        <v>227</v>
      </c>
      <c r="E21" s="151">
        <v>228257</v>
      </c>
      <c r="F21" s="151">
        <v>340000</v>
      </c>
      <c r="G21" s="151">
        <v>230000</v>
      </c>
      <c r="H21" s="152">
        <v>160000</v>
      </c>
      <c r="I21" s="152">
        <v>160000</v>
      </c>
      <c r="K21" s="153"/>
    </row>
    <row r="22" spans="1:14" s="64" customFormat="1" hidden="1" x14ac:dyDescent="0.25">
      <c r="A22" s="127"/>
      <c r="B22" s="127"/>
      <c r="C22" s="127"/>
      <c r="D22" s="132" t="s">
        <v>140</v>
      </c>
      <c r="E22" s="151">
        <v>209291</v>
      </c>
      <c r="F22" s="151">
        <v>190000</v>
      </c>
      <c r="G22" s="151">
        <v>150000</v>
      </c>
      <c r="H22" s="152">
        <v>170000</v>
      </c>
      <c r="I22" s="152">
        <v>170000</v>
      </c>
    </row>
    <row r="23" spans="1:14" s="64" customFormat="1" x14ac:dyDescent="0.25">
      <c r="A23" s="127"/>
      <c r="B23" s="127"/>
      <c r="C23" s="154">
        <v>323</v>
      </c>
      <c r="D23" s="155" t="s">
        <v>8</v>
      </c>
      <c r="E23" s="137">
        <f>E24+E25+E31+E32+E33+E34+E35+E39+E40</f>
        <v>740539428</v>
      </c>
      <c r="F23" s="137">
        <f>F24+F25+F31+F32+F33+F34+F35+F39+F40</f>
        <v>513105000</v>
      </c>
      <c r="G23" s="137">
        <f>G24+G25+G31+G32+G33+G34+G35+G39+G40</f>
        <v>517982000</v>
      </c>
      <c r="H23" s="138">
        <f>H24+H25+H31+H32+H33+H34+H35+H39+H40</f>
        <v>431010400</v>
      </c>
      <c r="I23" s="138">
        <f>I24+I25+I31+I32+I33+I34+I35+I39+I40</f>
        <v>468581000</v>
      </c>
    </row>
    <row r="24" spans="1:14" s="64" customFormat="1" hidden="1" x14ac:dyDescent="0.25">
      <c r="A24" s="127"/>
      <c r="B24" s="127"/>
      <c r="C24" s="154"/>
      <c r="D24" s="156" t="s">
        <v>238</v>
      </c>
      <c r="E24" s="137">
        <v>3907867</v>
      </c>
      <c r="F24" s="137">
        <v>4389000</v>
      </c>
      <c r="G24" s="137">
        <v>4310000</v>
      </c>
      <c r="H24" s="138">
        <v>4473000</v>
      </c>
      <c r="I24" s="138">
        <v>4473000</v>
      </c>
    </row>
    <row r="25" spans="1:14" s="64" customFormat="1" hidden="1" x14ac:dyDescent="0.25">
      <c r="A25" s="127"/>
      <c r="B25" s="127"/>
      <c r="C25" s="154"/>
      <c r="D25" s="155" t="s">
        <v>9</v>
      </c>
      <c r="E25" s="137">
        <f>SUM(E26:E30)</f>
        <v>718882795</v>
      </c>
      <c r="F25" s="137">
        <f>SUM(F26:F30)</f>
        <v>482863000</v>
      </c>
      <c r="G25" s="137">
        <f>SUM(G26:G30)</f>
        <v>488040000</v>
      </c>
      <c r="H25" s="138">
        <f>SUM(H26:H30)</f>
        <v>395889400</v>
      </c>
      <c r="I25" s="138">
        <f>SUM(I26:I30)</f>
        <v>433480000</v>
      </c>
      <c r="M25" s="71"/>
    </row>
    <row r="26" spans="1:14" s="64" customFormat="1" hidden="1" x14ac:dyDescent="0.25">
      <c r="A26" s="127"/>
      <c r="B26" s="127"/>
      <c r="C26" s="154"/>
      <c r="D26" s="156" t="s">
        <v>65</v>
      </c>
      <c r="E26" s="137">
        <v>441837951</v>
      </c>
      <c r="F26" s="137">
        <v>384350000</v>
      </c>
      <c r="G26" s="137">
        <v>360000000</v>
      </c>
      <c r="H26" s="138">
        <v>362409400</v>
      </c>
      <c r="I26" s="138">
        <v>400000000</v>
      </c>
    </row>
    <row r="27" spans="1:14" s="64" customFormat="1" hidden="1" x14ac:dyDescent="0.25">
      <c r="A27" s="127"/>
      <c r="B27" s="127"/>
      <c r="C27" s="154"/>
      <c r="D27" s="156" t="s">
        <v>239</v>
      </c>
      <c r="E27" s="137">
        <v>802054</v>
      </c>
      <c r="F27" s="137">
        <v>1000000</v>
      </c>
      <c r="G27" s="137">
        <v>1100000</v>
      </c>
      <c r="H27" s="138">
        <v>1000000</v>
      </c>
      <c r="I27" s="138">
        <v>1000000</v>
      </c>
      <c r="L27" s="71"/>
    </row>
    <row r="28" spans="1:14" s="64" customFormat="1" hidden="1" x14ac:dyDescent="0.25">
      <c r="A28" s="127"/>
      <c r="B28" s="127"/>
      <c r="C28" s="154"/>
      <c r="D28" s="156" t="s">
        <v>240</v>
      </c>
      <c r="E28" s="137">
        <v>265053580</v>
      </c>
      <c r="F28" s="137">
        <v>16000000</v>
      </c>
      <c r="G28" s="137">
        <v>20000000</v>
      </c>
      <c r="H28" s="138">
        <v>20000000</v>
      </c>
      <c r="I28" s="138">
        <v>20000000</v>
      </c>
    </row>
    <row r="29" spans="1:14" s="64" customFormat="1" hidden="1" x14ac:dyDescent="0.25">
      <c r="A29" s="127"/>
      <c r="B29" s="127"/>
      <c r="C29" s="154"/>
      <c r="D29" s="156" t="s">
        <v>195</v>
      </c>
      <c r="E29" s="137">
        <v>4324591</v>
      </c>
      <c r="F29" s="137">
        <v>70000000</v>
      </c>
      <c r="G29" s="137">
        <v>95000000</v>
      </c>
      <c r="H29" s="138">
        <v>0</v>
      </c>
      <c r="I29" s="138">
        <v>0</v>
      </c>
    </row>
    <row r="30" spans="1:14" s="64" customFormat="1" hidden="1" x14ac:dyDescent="0.25">
      <c r="A30" s="127"/>
      <c r="B30" s="127"/>
      <c r="C30" s="154"/>
      <c r="D30" s="156" t="s">
        <v>66</v>
      </c>
      <c r="E30" s="137">
        <v>6864619</v>
      </c>
      <c r="F30" s="137">
        <v>11513000</v>
      </c>
      <c r="G30" s="137">
        <v>11940000</v>
      </c>
      <c r="H30" s="138">
        <v>12480000</v>
      </c>
      <c r="I30" s="138">
        <v>12480000</v>
      </c>
      <c r="N30" s="71"/>
    </row>
    <row r="31" spans="1:14" s="64" customFormat="1" hidden="1" x14ac:dyDescent="0.25">
      <c r="A31" s="127"/>
      <c r="B31" s="127"/>
      <c r="C31" s="154"/>
      <c r="D31" s="157" t="s">
        <v>67</v>
      </c>
      <c r="E31" s="137">
        <v>1506317</v>
      </c>
      <c r="F31" s="137">
        <v>1843000</v>
      </c>
      <c r="G31" s="137">
        <v>1330000</v>
      </c>
      <c r="H31" s="138">
        <v>1300000</v>
      </c>
      <c r="I31" s="138">
        <v>1300000</v>
      </c>
      <c r="L31" s="71"/>
    </row>
    <row r="32" spans="1:14" s="64" customFormat="1" hidden="1" x14ac:dyDescent="0.25">
      <c r="A32" s="127"/>
      <c r="B32" s="127"/>
      <c r="C32" s="154"/>
      <c r="D32" s="157" t="s">
        <v>68</v>
      </c>
      <c r="E32" s="137">
        <v>6494611</v>
      </c>
      <c r="F32" s="137">
        <v>6230000</v>
      </c>
      <c r="G32" s="137">
        <v>6330000</v>
      </c>
      <c r="H32" s="138">
        <v>6380000</v>
      </c>
      <c r="I32" s="138">
        <v>6380000</v>
      </c>
    </row>
    <row r="33" spans="1:13" s="64" customFormat="1" hidden="1" x14ac:dyDescent="0.25">
      <c r="A33" s="127"/>
      <c r="B33" s="127"/>
      <c r="C33" s="154"/>
      <c r="D33" s="157" t="s">
        <v>241</v>
      </c>
      <c r="E33" s="137">
        <v>2676756</v>
      </c>
      <c r="F33" s="137">
        <v>2850000</v>
      </c>
      <c r="G33" s="137">
        <v>5100000</v>
      </c>
      <c r="H33" s="138">
        <v>3900000</v>
      </c>
      <c r="I33" s="138">
        <v>3900000</v>
      </c>
    </row>
    <row r="34" spans="1:13" s="64" customFormat="1" hidden="1" x14ac:dyDescent="0.25">
      <c r="A34" s="127"/>
      <c r="B34" s="127"/>
      <c r="C34" s="154"/>
      <c r="D34" s="157" t="s">
        <v>69</v>
      </c>
      <c r="E34" s="137">
        <v>645174</v>
      </c>
      <c r="F34" s="137">
        <v>1100000</v>
      </c>
      <c r="G34" s="137">
        <v>1000000</v>
      </c>
      <c r="H34" s="138">
        <v>1100000</v>
      </c>
      <c r="I34" s="138">
        <v>1100000</v>
      </c>
    </row>
    <row r="35" spans="1:13" s="64" customFormat="1" hidden="1" x14ac:dyDescent="0.25">
      <c r="A35" s="127"/>
      <c r="B35" s="127"/>
      <c r="C35" s="154"/>
      <c r="D35" s="155" t="s">
        <v>242</v>
      </c>
      <c r="E35" s="137">
        <f>SUM(E36:E38)</f>
        <v>5235342</v>
      </c>
      <c r="F35" s="137">
        <f>SUM(F36:F38)</f>
        <v>11713000</v>
      </c>
      <c r="G35" s="137">
        <f>SUM(G36:G38)</f>
        <v>10020000</v>
      </c>
      <c r="H35" s="138">
        <f>SUM(H36:H38)</f>
        <v>15936000</v>
      </c>
      <c r="I35" s="138">
        <f>SUM(I36:I38)</f>
        <v>15936000</v>
      </c>
    </row>
    <row r="36" spans="1:13" s="64" customFormat="1" hidden="1" x14ac:dyDescent="0.25">
      <c r="A36" s="127"/>
      <c r="B36" s="127"/>
      <c r="C36" s="154"/>
      <c r="D36" s="156" t="s">
        <v>243</v>
      </c>
      <c r="E36" s="137">
        <v>2359363</v>
      </c>
      <c r="F36" s="137">
        <v>8805000</v>
      </c>
      <c r="G36" s="137">
        <v>8000000</v>
      </c>
      <c r="H36" s="138">
        <v>13000000</v>
      </c>
      <c r="I36" s="138">
        <v>13000000</v>
      </c>
    </row>
    <row r="37" spans="1:13" s="64" customFormat="1" hidden="1" x14ac:dyDescent="0.25">
      <c r="A37" s="127"/>
      <c r="B37" s="127"/>
      <c r="C37" s="154"/>
      <c r="D37" s="156" t="s">
        <v>74</v>
      </c>
      <c r="E37" s="137">
        <v>2022247</v>
      </c>
      <c r="F37" s="137">
        <v>2158000</v>
      </c>
      <c r="G37" s="137">
        <v>1320000</v>
      </c>
      <c r="H37" s="138">
        <v>2186000</v>
      </c>
      <c r="I37" s="138">
        <v>2186000</v>
      </c>
    </row>
    <row r="38" spans="1:13" s="64" customFormat="1" hidden="1" x14ac:dyDescent="0.25">
      <c r="A38" s="127"/>
      <c r="B38" s="127"/>
      <c r="C38" s="154"/>
      <c r="D38" s="156" t="s">
        <v>244</v>
      </c>
      <c r="E38" s="137">
        <v>853732</v>
      </c>
      <c r="F38" s="137">
        <v>750000</v>
      </c>
      <c r="G38" s="137">
        <v>700000</v>
      </c>
      <c r="H38" s="138">
        <v>750000</v>
      </c>
      <c r="I38" s="138">
        <v>750000</v>
      </c>
    </row>
    <row r="39" spans="1:13" s="64" customFormat="1" hidden="1" x14ac:dyDescent="0.25">
      <c r="A39" s="127"/>
      <c r="B39" s="127"/>
      <c r="C39" s="154"/>
      <c r="D39" s="155" t="s">
        <v>245</v>
      </c>
      <c r="E39" s="137">
        <v>0</v>
      </c>
      <c r="F39" s="137"/>
      <c r="G39" s="137"/>
      <c r="H39" s="138"/>
      <c r="I39" s="138"/>
    </row>
    <row r="40" spans="1:13" s="64" customFormat="1" ht="13.5" hidden="1" customHeight="1" x14ac:dyDescent="0.25">
      <c r="A40" s="127"/>
      <c r="B40" s="127"/>
      <c r="C40" s="154"/>
      <c r="D40" s="155" t="s">
        <v>70</v>
      </c>
      <c r="E40" s="137">
        <v>1190566</v>
      </c>
      <c r="F40" s="137">
        <v>2117000</v>
      </c>
      <c r="G40" s="137">
        <v>1852000</v>
      </c>
      <c r="H40" s="138">
        <v>2032000</v>
      </c>
      <c r="I40" s="138">
        <v>2012000</v>
      </c>
    </row>
    <row r="41" spans="1:13" s="64" customFormat="1" x14ac:dyDescent="0.25">
      <c r="A41" s="127"/>
      <c r="B41" s="127"/>
      <c r="C41" s="127">
        <v>329</v>
      </c>
      <c r="D41" s="132" t="s">
        <v>47</v>
      </c>
      <c r="E41" s="133">
        <f>SUM(E42:E47)</f>
        <v>4689391</v>
      </c>
      <c r="F41" s="133">
        <f>SUM(F42:F47)</f>
        <v>3713000</v>
      </c>
      <c r="G41" s="133">
        <f>SUM(G42:G47)</f>
        <v>3264000</v>
      </c>
      <c r="H41" s="134">
        <f>SUM(H42:H47)</f>
        <v>3406000</v>
      </c>
      <c r="I41" s="134">
        <f>SUM(I42:I47)</f>
        <v>3356000</v>
      </c>
    </row>
    <row r="42" spans="1:13" s="54" customFormat="1" ht="15" hidden="1" customHeight="1" x14ac:dyDescent="0.25">
      <c r="A42" s="127"/>
      <c r="B42" s="127"/>
      <c r="C42" s="127"/>
      <c r="D42" s="158" t="s">
        <v>246</v>
      </c>
      <c r="E42" s="133">
        <v>315807</v>
      </c>
      <c r="F42" s="133">
        <v>360000</v>
      </c>
      <c r="G42" s="133">
        <v>360000</v>
      </c>
      <c r="H42" s="133">
        <v>360000</v>
      </c>
      <c r="I42" s="133">
        <v>360000</v>
      </c>
    </row>
    <row r="43" spans="1:13" s="54" customFormat="1" ht="13.5" hidden="1" customHeight="1" x14ac:dyDescent="0.25">
      <c r="A43" s="127"/>
      <c r="B43" s="127"/>
      <c r="C43" s="127"/>
      <c r="D43" s="132" t="s">
        <v>273</v>
      </c>
      <c r="E43" s="133">
        <v>693888</v>
      </c>
      <c r="F43" s="133">
        <v>940000</v>
      </c>
      <c r="G43" s="133">
        <v>840000</v>
      </c>
      <c r="H43" s="133">
        <v>940000</v>
      </c>
      <c r="I43" s="133">
        <v>940000</v>
      </c>
    </row>
    <row r="44" spans="1:13" s="54" customFormat="1" ht="13.5" hidden="1" customHeight="1" x14ac:dyDescent="0.25">
      <c r="A44" s="127"/>
      <c r="B44" s="127"/>
      <c r="C44" s="127"/>
      <c r="D44" s="132" t="s">
        <v>274</v>
      </c>
      <c r="E44" s="133">
        <v>122659</v>
      </c>
      <c r="F44" s="133">
        <v>270000</v>
      </c>
      <c r="G44" s="133">
        <v>175000</v>
      </c>
      <c r="H44" s="133">
        <v>350000</v>
      </c>
      <c r="I44" s="133">
        <v>350000</v>
      </c>
    </row>
    <row r="45" spans="1:13" s="54" customFormat="1" ht="13.5" hidden="1" customHeight="1" x14ac:dyDescent="0.25">
      <c r="A45" s="127"/>
      <c r="B45" s="127"/>
      <c r="C45" s="127"/>
      <c r="D45" s="132" t="s">
        <v>275</v>
      </c>
      <c r="E45" s="133">
        <v>59776</v>
      </c>
      <c r="F45" s="133">
        <v>236000</v>
      </c>
      <c r="G45" s="133">
        <v>173000</v>
      </c>
      <c r="H45" s="133">
        <v>260000</v>
      </c>
      <c r="I45" s="133">
        <v>260000</v>
      </c>
    </row>
    <row r="46" spans="1:13" s="54" customFormat="1" ht="13.5" hidden="1" customHeight="1" x14ac:dyDescent="0.25">
      <c r="A46" s="127"/>
      <c r="B46" s="127"/>
      <c r="C46" s="127"/>
      <c r="D46" s="132" t="s">
        <v>141</v>
      </c>
      <c r="E46" s="133">
        <v>571192</v>
      </c>
      <c r="F46" s="133">
        <v>420000</v>
      </c>
      <c r="G46" s="133">
        <v>431000</v>
      </c>
      <c r="H46" s="133">
        <v>481000</v>
      </c>
      <c r="I46" s="133">
        <v>431000</v>
      </c>
    </row>
    <row r="47" spans="1:13" s="54" customFormat="1" ht="13.5" hidden="1" customHeight="1" x14ac:dyDescent="0.25">
      <c r="A47" s="127"/>
      <c r="B47" s="127"/>
      <c r="C47" s="127"/>
      <c r="D47" s="132" t="s">
        <v>71</v>
      </c>
      <c r="E47" s="137">
        <v>2926069</v>
      </c>
      <c r="F47" s="137">
        <v>1487000</v>
      </c>
      <c r="G47" s="137">
        <v>1285000</v>
      </c>
      <c r="H47" s="137">
        <v>1015000</v>
      </c>
      <c r="I47" s="137">
        <v>1015000</v>
      </c>
    </row>
    <row r="48" spans="1:13" s="54" customFormat="1" x14ac:dyDescent="0.25">
      <c r="A48" s="127"/>
      <c r="B48" s="126">
        <v>34</v>
      </c>
      <c r="C48" s="127"/>
      <c r="D48" s="145" t="s">
        <v>10</v>
      </c>
      <c r="E48" s="130">
        <f>E49+E54</f>
        <v>458497399</v>
      </c>
      <c r="F48" s="130">
        <f>F49+F54</f>
        <v>452541900</v>
      </c>
      <c r="G48" s="130">
        <f>G49+G54</f>
        <v>439794000</v>
      </c>
      <c r="H48" s="130">
        <f>H49+H54</f>
        <v>608410000</v>
      </c>
      <c r="I48" s="130">
        <f>I49+I54</f>
        <v>600310000</v>
      </c>
      <c r="M48" s="159"/>
    </row>
    <row r="49" spans="1:11" s="64" customFormat="1" x14ac:dyDescent="0.25">
      <c r="A49" s="127"/>
      <c r="B49" s="127"/>
      <c r="C49" s="127">
        <v>342</v>
      </c>
      <c r="D49" s="149" t="s">
        <v>153</v>
      </c>
      <c r="E49" s="133">
        <f>E51+E50</f>
        <v>390447082</v>
      </c>
      <c r="F49" s="133">
        <f>F51+F50</f>
        <v>434746900</v>
      </c>
      <c r="G49" s="133">
        <f>G51+G50</f>
        <v>401974000</v>
      </c>
      <c r="H49" s="134">
        <f>H51+H50</f>
        <v>566600000</v>
      </c>
      <c r="I49" s="134">
        <f>I51+I50</f>
        <v>567500000</v>
      </c>
    </row>
    <row r="50" spans="1:11" s="161" customFormat="1" ht="18.75" hidden="1" customHeight="1" x14ac:dyDescent="0.25">
      <c r="A50" s="127"/>
      <c r="B50" s="127"/>
      <c r="C50" s="127"/>
      <c r="D50" s="160" t="s">
        <v>247</v>
      </c>
      <c r="E50" s="137"/>
      <c r="F50" s="137">
        <v>0</v>
      </c>
      <c r="G50" s="137"/>
      <c r="H50" s="138"/>
      <c r="I50" s="138"/>
    </row>
    <row r="51" spans="1:11" s="64" customFormat="1" ht="26.25" hidden="1" customHeight="1" x14ac:dyDescent="0.25">
      <c r="A51" s="127"/>
      <c r="B51" s="127"/>
      <c r="C51" s="127"/>
      <c r="D51" s="160" t="s">
        <v>248</v>
      </c>
      <c r="E51" s="137">
        <f>E52+E53</f>
        <v>390447082</v>
      </c>
      <c r="F51" s="137">
        <f>F52+F53</f>
        <v>434746900</v>
      </c>
      <c r="G51" s="137">
        <f>G52+G53</f>
        <v>401974000</v>
      </c>
      <c r="H51" s="138">
        <f>H52+H53</f>
        <v>566600000</v>
      </c>
      <c r="I51" s="138">
        <f>I52+I53</f>
        <v>567500000</v>
      </c>
      <c r="K51" s="71">
        <f>G48-G55</f>
        <v>439474000</v>
      </c>
    </row>
    <row r="52" spans="1:11" s="64" customFormat="1" ht="13.5" hidden="1" customHeight="1" x14ac:dyDescent="0.25">
      <c r="A52" s="127"/>
      <c r="B52" s="127"/>
      <c r="C52" s="127"/>
      <c r="D52" s="158" t="s">
        <v>249</v>
      </c>
      <c r="E52" s="137">
        <v>355174998</v>
      </c>
      <c r="F52" s="137">
        <v>396781900</v>
      </c>
      <c r="G52" s="137">
        <f>449526500-25286500-54996000</f>
        <v>369244000</v>
      </c>
      <c r="H52" s="138">
        <v>521995000</v>
      </c>
      <c r="I52" s="138">
        <v>515419000</v>
      </c>
      <c r="K52" s="64">
        <v>439474000</v>
      </c>
    </row>
    <row r="53" spans="1:11" s="64" customFormat="1" ht="13.5" hidden="1" customHeight="1" x14ac:dyDescent="0.25">
      <c r="A53" s="127"/>
      <c r="B53" s="127"/>
      <c r="C53" s="127"/>
      <c r="D53" s="158" t="s">
        <v>250</v>
      </c>
      <c r="E53" s="137">
        <v>35272084</v>
      </c>
      <c r="F53" s="137">
        <v>37965000</v>
      </c>
      <c r="G53" s="137">
        <v>32730000</v>
      </c>
      <c r="H53" s="138">
        <v>44605000</v>
      </c>
      <c r="I53" s="138">
        <v>52081000</v>
      </c>
      <c r="K53" s="71">
        <f>K51-K52</f>
        <v>0</v>
      </c>
    </row>
    <row r="54" spans="1:11" s="64" customFormat="1" ht="13.5" customHeight="1" x14ac:dyDescent="0.25">
      <c r="A54" s="127"/>
      <c r="B54" s="127"/>
      <c r="C54" s="127">
        <v>343</v>
      </c>
      <c r="D54" s="132" t="s">
        <v>56</v>
      </c>
      <c r="E54" s="137">
        <f>SUM(E55:E58)</f>
        <v>68050317</v>
      </c>
      <c r="F54" s="137">
        <f>SUM(F55:F58)</f>
        <v>17795000</v>
      </c>
      <c r="G54" s="137">
        <f>SUM(G55:G58)</f>
        <v>37820000</v>
      </c>
      <c r="H54" s="138">
        <f>SUM(H55:H58)</f>
        <v>41810000</v>
      </c>
      <c r="I54" s="138">
        <f>SUM(I55:I58)</f>
        <v>32810000</v>
      </c>
    </row>
    <row r="55" spans="1:11" s="54" customFormat="1" ht="13.5" hidden="1" customHeight="1" x14ac:dyDescent="0.25">
      <c r="A55" s="127"/>
      <c r="B55" s="127"/>
      <c r="C55" s="127"/>
      <c r="D55" s="158" t="s">
        <v>276</v>
      </c>
      <c r="E55" s="137">
        <v>359769</v>
      </c>
      <c r="F55" s="137">
        <v>310000</v>
      </c>
      <c r="G55" s="137">
        <v>320000</v>
      </c>
      <c r="H55" s="137">
        <v>310000</v>
      </c>
      <c r="I55" s="137">
        <v>310000</v>
      </c>
    </row>
    <row r="56" spans="1:11" s="162" customFormat="1" ht="24.6" hidden="1" customHeight="1" x14ac:dyDescent="0.25">
      <c r="A56" s="127"/>
      <c r="B56" s="127"/>
      <c r="C56" s="127"/>
      <c r="D56" s="158" t="s">
        <v>277</v>
      </c>
      <c r="E56" s="137">
        <v>29055849</v>
      </c>
      <c r="F56" s="137">
        <v>2240000</v>
      </c>
      <c r="G56" s="137">
        <v>0</v>
      </c>
      <c r="H56" s="137">
        <v>0</v>
      </c>
      <c r="I56" s="137">
        <v>0</v>
      </c>
    </row>
    <row r="57" spans="1:11" s="54" customFormat="1" ht="13.5" hidden="1" customHeight="1" x14ac:dyDescent="0.25">
      <c r="A57" s="127"/>
      <c r="B57" s="127"/>
      <c r="C57" s="127"/>
      <c r="D57" s="158" t="s">
        <v>278</v>
      </c>
      <c r="E57" s="137">
        <v>10270258</v>
      </c>
      <c r="F57" s="137">
        <v>3595000</v>
      </c>
      <c r="G57" s="137">
        <v>5500000</v>
      </c>
      <c r="H57" s="137">
        <v>5500000</v>
      </c>
      <c r="I57" s="137">
        <v>5500000</v>
      </c>
    </row>
    <row r="58" spans="1:11" s="54" customFormat="1" ht="13.5" hidden="1" customHeight="1" x14ac:dyDescent="0.25">
      <c r="A58" s="127"/>
      <c r="B58" s="127"/>
      <c r="C58" s="127"/>
      <c r="D58" s="158" t="s">
        <v>279</v>
      </c>
      <c r="E58" s="137">
        <v>28364441</v>
      </c>
      <c r="F58" s="137">
        <v>11650000</v>
      </c>
      <c r="G58" s="137">
        <v>32000000</v>
      </c>
      <c r="H58" s="137">
        <v>36000000</v>
      </c>
      <c r="I58" s="137">
        <v>27000000</v>
      </c>
    </row>
    <row r="59" spans="1:11" s="54" customFormat="1" ht="13.5" customHeight="1" x14ac:dyDescent="0.25">
      <c r="A59" s="127"/>
      <c r="B59" s="126">
        <v>36</v>
      </c>
      <c r="C59" s="127"/>
      <c r="D59" s="145" t="s">
        <v>192</v>
      </c>
      <c r="E59" s="146">
        <f t="shared" ref="E59:I60" si="0">E60</f>
        <v>118732924</v>
      </c>
      <c r="F59" s="146">
        <f t="shared" si="0"/>
        <v>18000000</v>
      </c>
      <c r="G59" s="146">
        <f t="shared" si="0"/>
        <v>48000000</v>
      </c>
      <c r="H59" s="146">
        <f t="shared" si="0"/>
        <v>18000000</v>
      </c>
      <c r="I59" s="146">
        <f t="shared" si="0"/>
        <v>18000000</v>
      </c>
    </row>
    <row r="60" spans="1:11" s="163" customFormat="1" ht="13.5" customHeight="1" x14ac:dyDescent="0.25">
      <c r="A60" s="127"/>
      <c r="B60" s="127"/>
      <c r="C60" s="127">
        <v>363</v>
      </c>
      <c r="D60" s="148" t="s">
        <v>191</v>
      </c>
      <c r="E60" s="137">
        <f t="shared" si="0"/>
        <v>118732924</v>
      </c>
      <c r="F60" s="137">
        <f t="shared" si="0"/>
        <v>18000000</v>
      </c>
      <c r="G60" s="137">
        <f t="shared" si="0"/>
        <v>48000000</v>
      </c>
      <c r="H60" s="138">
        <f t="shared" si="0"/>
        <v>18000000</v>
      </c>
      <c r="I60" s="138">
        <f t="shared" si="0"/>
        <v>18000000</v>
      </c>
    </row>
    <row r="61" spans="1:11" s="164" customFormat="1" ht="13.5" hidden="1" customHeight="1" x14ac:dyDescent="0.25">
      <c r="A61" s="127"/>
      <c r="B61" s="127"/>
      <c r="C61" s="127"/>
      <c r="D61" s="148" t="s">
        <v>191</v>
      </c>
      <c r="E61" s="137">
        <v>118732924</v>
      </c>
      <c r="F61" s="137">
        <v>18000000</v>
      </c>
      <c r="G61" s="137">
        <v>48000000</v>
      </c>
      <c r="H61" s="137">
        <v>18000000</v>
      </c>
      <c r="I61" s="137">
        <v>18000000</v>
      </c>
    </row>
    <row r="62" spans="1:11" s="54" customFormat="1" ht="13.5" customHeight="1" x14ac:dyDescent="0.25">
      <c r="A62" s="127"/>
      <c r="B62" s="126">
        <v>38</v>
      </c>
      <c r="C62" s="127"/>
      <c r="D62" s="145" t="s">
        <v>48</v>
      </c>
      <c r="E62" s="146">
        <f>E63+E65</f>
        <v>7681512</v>
      </c>
      <c r="F62" s="146">
        <f>F63+F65</f>
        <v>8300000</v>
      </c>
      <c r="G62" s="146">
        <f>G63+G65</f>
        <v>8050000</v>
      </c>
      <c r="H62" s="146">
        <f>H63+H65</f>
        <v>6926000</v>
      </c>
      <c r="I62" s="146">
        <f>I63+I65</f>
        <v>7996000</v>
      </c>
    </row>
    <row r="63" spans="1:11" s="64" customFormat="1" ht="13.5" customHeight="1" x14ac:dyDescent="0.25">
      <c r="A63" s="127"/>
      <c r="B63" s="127"/>
      <c r="C63" s="127">
        <v>383</v>
      </c>
      <c r="D63" s="148" t="s">
        <v>49</v>
      </c>
      <c r="E63" s="137">
        <f>SUM(E64:E64)</f>
        <v>7681512</v>
      </c>
      <c r="F63" s="137">
        <f>SUM(F64:F64)</f>
        <v>8300000</v>
      </c>
      <c r="G63" s="137">
        <f>SUM(G64:G64)</f>
        <v>8050000</v>
      </c>
      <c r="H63" s="138">
        <f>SUM(H64:H64)</f>
        <v>6926000</v>
      </c>
      <c r="I63" s="138">
        <f>SUM(I64:I64)</f>
        <v>7996000</v>
      </c>
    </row>
    <row r="64" spans="1:11" s="54" customFormat="1" ht="13.5" hidden="1" customHeight="1" x14ac:dyDescent="0.25">
      <c r="A64" s="127"/>
      <c r="B64" s="127"/>
      <c r="C64" s="127"/>
      <c r="D64" s="148" t="s">
        <v>280</v>
      </c>
      <c r="E64" s="137">
        <v>7681512</v>
      </c>
      <c r="F64" s="137">
        <v>8300000</v>
      </c>
      <c r="G64" s="137">
        <v>8050000</v>
      </c>
      <c r="H64" s="137">
        <v>6926000</v>
      </c>
      <c r="I64" s="137">
        <v>7996000</v>
      </c>
    </row>
    <row r="65" spans="1:14" s="54" customFormat="1" ht="13.5" hidden="1" customHeight="1" x14ac:dyDescent="0.25">
      <c r="A65" s="127"/>
      <c r="B65" s="127"/>
      <c r="C65" s="126">
        <v>386</v>
      </c>
      <c r="D65" s="145" t="s">
        <v>193</v>
      </c>
      <c r="E65" s="146">
        <f>SUM(E66:E66)</f>
        <v>0</v>
      </c>
      <c r="F65" s="146">
        <f>SUM(F66:F66)</f>
        <v>0</v>
      </c>
      <c r="G65" s="146">
        <f>SUM(G66:G66)</f>
        <v>0</v>
      </c>
      <c r="H65" s="146">
        <f>SUM(H66:H66)</f>
        <v>0</v>
      </c>
      <c r="I65" s="146">
        <f>SUM(I66:I66)</f>
        <v>0</v>
      </c>
    </row>
    <row r="66" spans="1:14" s="54" customFormat="1" ht="13.5" hidden="1" customHeight="1" x14ac:dyDescent="0.25">
      <c r="A66" s="127"/>
      <c r="B66" s="127"/>
      <c r="C66" s="127"/>
      <c r="D66" s="148" t="s">
        <v>194</v>
      </c>
      <c r="E66" s="137">
        <v>0</v>
      </c>
      <c r="F66" s="137">
        <v>0</v>
      </c>
      <c r="G66" s="137">
        <v>0</v>
      </c>
      <c r="H66" s="137">
        <v>0</v>
      </c>
      <c r="I66" s="137">
        <v>0</v>
      </c>
    </row>
    <row r="67" spans="1:14" s="54" customFormat="1" ht="29.25" x14ac:dyDescent="0.25">
      <c r="A67" s="126">
        <v>4</v>
      </c>
      <c r="B67" s="127"/>
      <c r="C67" s="127"/>
      <c r="D67" s="181" t="s">
        <v>50</v>
      </c>
      <c r="E67" s="146">
        <f>E68+E73</f>
        <v>1077049477</v>
      </c>
      <c r="F67" s="146">
        <f>F68+F73</f>
        <v>1347952000</v>
      </c>
      <c r="G67" s="146">
        <f>G68+G73</f>
        <v>1197221500</v>
      </c>
      <c r="H67" s="146">
        <f>H68+H73</f>
        <v>1529486400</v>
      </c>
      <c r="I67" s="146">
        <f>I68+I73</f>
        <v>1512694270</v>
      </c>
      <c r="M67" s="144"/>
    </row>
    <row r="68" spans="1:14" s="54" customFormat="1" ht="13.5" customHeight="1" x14ac:dyDescent="0.25">
      <c r="A68" s="127"/>
      <c r="B68" s="126">
        <v>41</v>
      </c>
      <c r="C68" s="126"/>
      <c r="D68" s="129" t="s">
        <v>11</v>
      </c>
      <c r="E68" s="146">
        <f>E69+E71</f>
        <v>101283556</v>
      </c>
      <c r="F68" s="146">
        <f>F69+F71</f>
        <v>116480370</v>
      </c>
      <c r="G68" s="146">
        <f>G69+G71</f>
        <v>86800000</v>
      </c>
      <c r="H68" s="146">
        <f>H69+H71</f>
        <v>31100000</v>
      </c>
      <c r="I68" s="146">
        <f>I69+I71</f>
        <v>30100000</v>
      </c>
    </row>
    <row r="69" spans="1:14" s="64" customFormat="1" ht="13.5" customHeight="1" x14ac:dyDescent="0.25">
      <c r="A69" s="127"/>
      <c r="B69" s="127"/>
      <c r="C69" s="127">
        <v>411</v>
      </c>
      <c r="D69" s="148" t="s">
        <v>75</v>
      </c>
      <c r="E69" s="137">
        <f t="shared" ref="E69:I69" si="1">E70</f>
        <v>98393861</v>
      </c>
      <c r="F69" s="137">
        <f t="shared" si="1"/>
        <v>112165370</v>
      </c>
      <c r="G69" s="137">
        <f t="shared" si="1"/>
        <v>81200000</v>
      </c>
      <c r="H69" s="138">
        <f t="shared" si="1"/>
        <v>26400000</v>
      </c>
      <c r="I69" s="138">
        <f t="shared" si="1"/>
        <v>25400000</v>
      </c>
    </row>
    <row r="70" spans="1:14" s="64" customFormat="1" ht="13.5" hidden="1" customHeight="1" x14ac:dyDescent="0.25">
      <c r="A70" s="127"/>
      <c r="B70" s="127"/>
      <c r="C70" s="127"/>
      <c r="D70" s="132" t="s">
        <v>40</v>
      </c>
      <c r="E70" s="137">
        <v>98393861</v>
      </c>
      <c r="F70" s="137">
        <v>112165370</v>
      </c>
      <c r="G70" s="137">
        <v>81200000</v>
      </c>
      <c r="H70" s="138">
        <v>26400000</v>
      </c>
      <c r="I70" s="138">
        <v>25400000</v>
      </c>
      <c r="N70" s="64">
        <v>55770688.719999999</v>
      </c>
    </row>
    <row r="71" spans="1:14" s="64" customFormat="1" ht="13.5" customHeight="1" x14ac:dyDescent="0.25">
      <c r="A71" s="127"/>
      <c r="B71" s="127"/>
      <c r="C71" s="127">
        <v>412</v>
      </c>
      <c r="D71" s="148" t="s">
        <v>51</v>
      </c>
      <c r="E71" s="137">
        <f>SUM(E72:E72)</f>
        <v>2889695</v>
      </c>
      <c r="F71" s="137">
        <f>SUM(F72:F72)</f>
        <v>4315000</v>
      </c>
      <c r="G71" s="137">
        <f>SUM(G72:G72)</f>
        <v>5600000</v>
      </c>
      <c r="H71" s="138">
        <f>SUM(H72:H72)</f>
        <v>4700000</v>
      </c>
      <c r="I71" s="138">
        <f>SUM(I72:I72)</f>
        <v>4700000</v>
      </c>
    </row>
    <row r="72" spans="1:14" s="54" customFormat="1" ht="13.5" hidden="1" customHeight="1" x14ac:dyDescent="0.25">
      <c r="A72" s="127"/>
      <c r="B72" s="126"/>
      <c r="C72" s="126"/>
      <c r="D72" s="148" t="s">
        <v>281</v>
      </c>
      <c r="E72" s="137">
        <v>2889695</v>
      </c>
      <c r="F72" s="137">
        <v>4315000</v>
      </c>
      <c r="G72" s="137">
        <v>5600000</v>
      </c>
      <c r="H72" s="137">
        <v>4700000</v>
      </c>
      <c r="I72" s="137">
        <v>4700000</v>
      </c>
      <c r="M72" s="144"/>
      <c r="N72" s="165">
        <v>2586146.7599999998</v>
      </c>
    </row>
    <row r="73" spans="1:14" s="54" customFormat="1" ht="29.25" x14ac:dyDescent="0.25">
      <c r="A73" s="127"/>
      <c r="B73" s="126">
        <v>42</v>
      </c>
      <c r="C73" s="127"/>
      <c r="D73" s="181" t="s">
        <v>13</v>
      </c>
      <c r="E73" s="146">
        <f>E74+E79+E85+E87</f>
        <v>975765921</v>
      </c>
      <c r="F73" s="146">
        <f>F74+F79+F85+F87</f>
        <v>1231471630</v>
      </c>
      <c r="G73" s="146">
        <f>G74+G79+G85+G87</f>
        <v>1110421500</v>
      </c>
      <c r="H73" s="146">
        <f>H74+H79+H85+H87</f>
        <v>1498386400</v>
      </c>
      <c r="I73" s="146">
        <f>I74+I79+I85+I87</f>
        <v>1482594270</v>
      </c>
      <c r="K73" s="144"/>
      <c r="N73" s="147"/>
    </row>
    <row r="74" spans="1:14" s="64" customFormat="1" x14ac:dyDescent="0.25">
      <c r="A74" s="127"/>
      <c r="B74" s="127"/>
      <c r="C74" s="127">
        <v>421</v>
      </c>
      <c r="D74" s="148" t="s">
        <v>14</v>
      </c>
      <c r="E74" s="137">
        <f>E75+E77+E78+E76</f>
        <v>969072825</v>
      </c>
      <c r="F74" s="137">
        <f>F75+F77+F78+F76</f>
        <v>1221491630</v>
      </c>
      <c r="G74" s="137">
        <f>G75+G77+G78+G76</f>
        <v>1089471500</v>
      </c>
      <c r="H74" s="138">
        <f>H75+H77+H78+H76</f>
        <v>1476991400</v>
      </c>
      <c r="I74" s="138">
        <f>I75+I77+I78+I76</f>
        <v>1461199270</v>
      </c>
      <c r="N74" s="153"/>
    </row>
    <row r="75" spans="1:14" s="64" customFormat="1" hidden="1" x14ac:dyDescent="0.25">
      <c r="A75" s="127"/>
      <c r="B75" s="127"/>
      <c r="C75" s="127"/>
      <c r="D75" s="149" t="s">
        <v>228</v>
      </c>
      <c r="E75" s="137">
        <v>0</v>
      </c>
      <c r="F75" s="137">
        <v>250000</v>
      </c>
      <c r="G75" s="137">
        <v>10200000</v>
      </c>
      <c r="H75" s="138">
        <v>50000</v>
      </c>
      <c r="I75" s="138">
        <v>50000</v>
      </c>
      <c r="N75" s="153"/>
    </row>
    <row r="76" spans="1:14" s="64" customFormat="1" hidden="1" x14ac:dyDescent="0.25">
      <c r="A76" s="127"/>
      <c r="B76" s="127"/>
      <c r="C76" s="127"/>
      <c r="D76" s="149" t="s">
        <v>251</v>
      </c>
      <c r="E76" s="137">
        <v>377911</v>
      </c>
      <c r="F76" s="137">
        <v>1100000</v>
      </c>
      <c r="G76" s="137">
        <v>3700000</v>
      </c>
      <c r="H76" s="138">
        <v>4700000</v>
      </c>
      <c r="I76" s="138">
        <v>4700000</v>
      </c>
      <c r="N76" s="166">
        <v>245907.76</v>
      </c>
    </row>
    <row r="77" spans="1:14" s="64" customFormat="1" hidden="1" x14ac:dyDescent="0.25">
      <c r="A77" s="127"/>
      <c r="B77" s="127"/>
      <c r="C77" s="127"/>
      <c r="D77" s="149" t="s">
        <v>252</v>
      </c>
      <c r="E77" s="137">
        <v>963435000</v>
      </c>
      <c r="F77" s="137">
        <v>1218971630</v>
      </c>
      <c r="G77" s="137">
        <f>1090236500-21000000</f>
        <v>1069236500</v>
      </c>
      <c r="H77" s="138">
        <f>1445591400+21000000</f>
        <v>1466591400</v>
      </c>
      <c r="I77" s="138">
        <v>1450799270</v>
      </c>
      <c r="K77" s="71"/>
      <c r="N77" s="153"/>
    </row>
    <row r="78" spans="1:14" s="64" customFormat="1" hidden="1" x14ac:dyDescent="0.25">
      <c r="A78" s="127"/>
      <c r="B78" s="127"/>
      <c r="C78" s="127"/>
      <c r="D78" s="149" t="s">
        <v>72</v>
      </c>
      <c r="E78" s="137">
        <v>5259914</v>
      </c>
      <c r="F78" s="137">
        <v>1170000</v>
      </c>
      <c r="G78" s="137">
        <v>6335000</v>
      </c>
      <c r="H78" s="138">
        <v>5650000</v>
      </c>
      <c r="I78" s="138">
        <v>5650000</v>
      </c>
      <c r="N78" s="166">
        <v>717637</v>
      </c>
    </row>
    <row r="79" spans="1:14" s="64" customFormat="1" x14ac:dyDescent="0.25">
      <c r="A79" s="127"/>
      <c r="B79" s="127"/>
      <c r="C79" s="127">
        <v>422</v>
      </c>
      <c r="D79" s="148" t="s">
        <v>19</v>
      </c>
      <c r="E79" s="137">
        <f>SUM(E80:E84)</f>
        <v>3619014</v>
      </c>
      <c r="F79" s="137">
        <f>SUM(F80:F84)</f>
        <v>6180000</v>
      </c>
      <c r="G79" s="137">
        <f>SUM(G80:G84)</f>
        <v>14750000</v>
      </c>
      <c r="H79" s="138">
        <f>SUM(H80:H84)</f>
        <v>16420000</v>
      </c>
      <c r="I79" s="138">
        <f>SUM(I80:I84)</f>
        <v>16420000</v>
      </c>
      <c r="N79" s="153"/>
    </row>
    <row r="80" spans="1:14" s="64" customFormat="1" hidden="1" x14ac:dyDescent="0.25">
      <c r="A80" s="127"/>
      <c r="B80" s="127"/>
      <c r="C80" s="127"/>
      <c r="D80" s="167" t="s">
        <v>253</v>
      </c>
      <c r="E80" s="137">
        <v>1293180</v>
      </c>
      <c r="F80" s="137">
        <v>2300000</v>
      </c>
      <c r="G80" s="137">
        <v>3400000</v>
      </c>
      <c r="H80" s="138">
        <v>2500000</v>
      </c>
      <c r="I80" s="138">
        <v>2500000</v>
      </c>
      <c r="N80" s="166">
        <v>119947.19</v>
      </c>
    </row>
    <row r="81" spans="1:14" s="64" customFormat="1" hidden="1" x14ac:dyDescent="0.25">
      <c r="A81" s="127"/>
      <c r="B81" s="127"/>
      <c r="C81" s="127"/>
      <c r="D81" s="149" t="s">
        <v>254</v>
      </c>
      <c r="E81" s="137">
        <v>56949</v>
      </c>
      <c r="F81" s="137">
        <v>50000</v>
      </c>
      <c r="G81" s="137">
        <v>50000</v>
      </c>
      <c r="H81" s="138">
        <v>100000</v>
      </c>
      <c r="I81" s="138">
        <v>100000</v>
      </c>
      <c r="N81" s="166">
        <v>6236.26</v>
      </c>
    </row>
    <row r="82" spans="1:14" s="64" customFormat="1" hidden="1" x14ac:dyDescent="0.25">
      <c r="A82" s="127"/>
      <c r="B82" s="127"/>
      <c r="C82" s="127"/>
      <c r="D82" s="148" t="s">
        <v>255</v>
      </c>
      <c r="E82" s="137">
        <v>15159</v>
      </c>
      <c r="F82" s="137">
        <v>100000</v>
      </c>
      <c r="G82" s="137">
        <v>250000</v>
      </c>
      <c r="H82" s="138">
        <v>200000</v>
      </c>
      <c r="I82" s="138">
        <v>200000</v>
      </c>
      <c r="N82" s="166"/>
    </row>
    <row r="83" spans="1:14" s="64" customFormat="1" hidden="1" x14ac:dyDescent="0.25">
      <c r="A83" s="127"/>
      <c r="B83" s="127"/>
      <c r="C83" s="127"/>
      <c r="D83" s="167" t="s">
        <v>73</v>
      </c>
      <c r="E83" s="137">
        <v>2253726</v>
      </c>
      <c r="F83" s="137">
        <v>3730000</v>
      </c>
      <c r="G83" s="137">
        <v>11050000</v>
      </c>
      <c r="H83" s="138">
        <v>13620000</v>
      </c>
      <c r="I83" s="138">
        <v>13620000</v>
      </c>
      <c r="N83" s="166">
        <v>165807.35999999999</v>
      </c>
    </row>
    <row r="84" spans="1:14" s="64" customFormat="1" hidden="1" x14ac:dyDescent="0.25">
      <c r="A84" s="127"/>
      <c r="B84" s="127"/>
      <c r="C84" s="127"/>
      <c r="D84" s="167" t="s">
        <v>181</v>
      </c>
      <c r="E84" s="137"/>
      <c r="F84" s="137"/>
      <c r="G84" s="137"/>
      <c r="H84" s="138"/>
      <c r="I84" s="138"/>
      <c r="N84" s="153"/>
    </row>
    <row r="85" spans="1:14" s="64" customFormat="1" hidden="1" x14ac:dyDescent="0.25">
      <c r="A85" s="127"/>
      <c r="B85" s="127"/>
      <c r="C85" s="127">
        <v>423</v>
      </c>
      <c r="D85" s="148" t="s">
        <v>21</v>
      </c>
      <c r="E85" s="137">
        <f>E86</f>
        <v>0</v>
      </c>
      <c r="F85" s="137">
        <f>F86</f>
        <v>0</v>
      </c>
      <c r="G85" s="137">
        <f>G86</f>
        <v>0</v>
      </c>
      <c r="H85" s="168">
        <f>H86</f>
        <v>400000</v>
      </c>
      <c r="I85" s="138">
        <f>I86</f>
        <v>400000</v>
      </c>
      <c r="N85" s="153"/>
    </row>
    <row r="86" spans="1:14" s="64" customFormat="1" hidden="1" x14ac:dyDescent="0.25">
      <c r="A86" s="127"/>
      <c r="B86" s="127"/>
      <c r="C86" s="127"/>
      <c r="D86" s="149" t="s">
        <v>256</v>
      </c>
      <c r="E86" s="137"/>
      <c r="F86" s="137">
        <v>0</v>
      </c>
      <c r="G86" s="137">
        <v>0</v>
      </c>
      <c r="H86" s="168">
        <v>400000</v>
      </c>
      <c r="I86" s="138">
        <v>400000</v>
      </c>
      <c r="N86" s="153"/>
    </row>
    <row r="87" spans="1:14" s="64" customFormat="1" x14ac:dyDescent="0.25">
      <c r="A87" s="127"/>
      <c r="B87" s="127"/>
      <c r="C87" s="127">
        <v>426</v>
      </c>
      <c r="D87" s="167" t="s">
        <v>23</v>
      </c>
      <c r="E87" s="137">
        <f>E88</f>
        <v>3074082</v>
      </c>
      <c r="F87" s="137">
        <f>F88</f>
        <v>3800000</v>
      </c>
      <c r="G87" s="137">
        <f>G88</f>
        <v>6200000</v>
      </c>
      <c r="H87" s="138">
        <f>H88</f>
        <v>4575000</v>
      </c>
      <c r="I87" s="138">
        <f>I88</f>
        <v>4575000</v>
      </c>
      <c r="N87" s="153"/>
    </row>
    <row r="88" spans="1:14" s="54" customFormat="1" hidden="1" x14ac:dyDescent="0.25">
      <c r="A88" s="169"/>
      <c r="B88" s="169"/>
      <c r="C88" s="170"/>
      <c r="D88" s="171" t="s">
        <v>282</v>
      </c>
      <c r="E88" s="172">
        <v>3074082</v>
      </c>
      <c r="F88" s="172">
        <v>3800000</v>
      </c>
      <c r="G88" s="159">
        <v>6200000</v>
      </c>
      <c r="H88" s="159">
        <v>4575000</v>
      </c>
      <c r="I88" s="159">
        <v>4575000</v>
      </c>
      <c r="N88" s="147">
        <v>1053773.31</v>
      </c>
    </row>
    <row r="89" spans="1:14" s="54" customFormat="1" ht="11.25" customHeight="1" x14ac:dyDescent="0.25">
      <c r="A89" s="169"/>
      <c r="B89" s="169"/>
      <c r="C89" s="169"/>
      <c r="D89" s="173"/>
      <c r="E89" s="159"/>
      <c r="F89" s="159"/>
      <c r="G89" s="159"/>
      <c r="H89" s="159"/>
      <c r="I89" s="159"/>
      <c r="N89" s="147"/>
    </row>
    <row r="90" spans="1:14" s="54" customFormat="1" x14ac:dyDescent="0.25">
      <c r="A90" s="169"/>
      <c r="B90" s="169"/>
      <c r="C90" s="169"/>
      <c r="E90" s="174"/>
      <c r="F90" s="174"/>
      <c r="G90" s="174"/>
      <c r="H90" s="174"/>
      <c r="I90" s="174"/>
      <c r="N90" s="147"/>
    </row>
    <row r="91" spans="1:14" s="43" customFormat="1" x14ac:dyDescent="0.25">
      <c r="A91" s="113"/>
      <c r="B91" s="113"/>
      <c r="C91" s="113"/>
      <c r="E91" s="54"/>
      <c r="F91" s="54"/>
      <c r="G91" s="54"/>
      <c r="H91" s="54"/>
      <c r="I91" s="54"/>
    </row>
    <row r="92" spans="1:14" s="43" customFormat="1" x14ac:dyDescent="0.25">
      <c r="A92" s="113"/>
      <c r="B92" s="113"/>
      <c r="C92" s="113"/>
      <c r="E92" s="54"/>
      <c r="F92" s="54"/>
      <c r="G92" s="54"/>
      <c r="H92" s="54"/>
      <c r="I92" s="54"/>
    </row>
    <row r="93" spans="1:14" s="43" customFormat="1" x14ac:dyDescent="0.25">
      <c r="A93" s="113"/>
      <c r="B93" s="113"/>
      <c r="C93" s="113"/>
      <c r="E93" s="54"/>
      <c r="F93" s="54"/>
      <c r="G93" s="54"/>
      <c r="H93" s="54"/>
      <c r="I93" s="54"/>
    </row>
    <row r="94" spans="1:14" s="43" customFormat="1" x14ac:dyDescent="0.25">
      <c r="A94" s="113"/>
      <c r="B94" s="113"/>
      <c r="C94" s="113"/>
      <c r="E94" s="54"/>
      <c r="F94" s="54"/>
      <c r="G94" s="54"/>
      <c r="H94" s="54"/>
      <c r="I94" s="54"/>
    </row>
    <row r="95" spans="1:14" s="43" customFormat="1" x14ac:dyDescent="0.25">
      <c r="A95" s="113"/>
      <c r="B95" s="113"/>
      <c r="C95" s="113"/>
      <c r="E95" s="54"/>
      <c r="F95" s="54"/>
      <c r="G95" s="54"/>
      <c r="H95" s="54"/>
      <c r="I95" s="54"/>
    </row>
    <row r="96" spans="1:14" s="43" customFormat="1" x14ac:dyDescent="0.25">
      <c r="A96" s="113"/>
      <c r="B96" s="113"/>
      <c r="C96" s="113"/>
      <c r="E96" s="54"/>
      <c r="F96" s="54"/>
      <c r="G96" s="54"/>
      <c r="H96" s="54"/>
      <c r="I96" s="54"/>
    </row>
    <row r="97" spans="1:9" s="43" customFormat="1" x14ac:dyDescent="0.25">
      <c r="A97" s="113"/>
      <c r="B97" s="113"/>
      <c r="C97" s="113"/>
      <c r="E97" s="54"/>
      <c r="F97" s="54"/>
      <c r="G97" s="54"/>
      <c r="H97" s="54"/>
      <c r="I97" s="54"/>
    </row>
    <row r="98" spans="1:9" s="43" customFormat="1" x14ac:dyDescent="0.25">
      <c r="A98" s="113"/>
      <c r="B98" s="113"/>
      <c r="C98" s="113"/>
      <c r="E98" s="54"/>
      <c r="F98" s="54"/>
      <c r="G98" s="54"/>
      <c r="H98" s="54"/>
      <c r="I98" s="54"/>
    </row>
    <row r="99" spans="1:9" s="43" customFormat="1" x14ac:dyDescent="0.25">
      <c r="A99" s="113"/>
      <c r="B99" s="113"/>
      <c r="C99" s="113"/>
      <c r="E99" s="54"/>
      <c r="F99" s="54"/>
      <c r="G99" s="54"/>
      <c r="H99" s="54"/>
      <c r="I99" s="54"/>
    </row>
    <row r="100" spans="1:9" s="43" customFormat="1" x14ac:dyDescent="0.25">
      <c r="A100" s="113"/>
      <c r="B100" s="113"/>
      <c r="C100" s="113"/>
      <c r="E100" s="54"/>
      <c r="F100" s="54"/>
      <c r="G100" s="54"/>
      <c r="H100" s="54"/>
      <c r="I100" s="54"/>
    </row>
    <row r="101" spans="1:9" s="43" customFormat="1" x14ac:dyDescent="0.25">
      <c r="A101" s="113"/>
      <c r="B101" s="113"/>
      <c r="C101" s="113"/>
      <c r="E101" s="54"/>
      <c r="F101" s="54"/>
      <c r="G101" s="54"/>
      <c r="H101" s="54"/>
      <c r="I101" s="54"/>
    </row>
    <row r="102" spans="1:9" s="43" customFormat="1" x14ac:dyDescent="0.25">
      <c r="A102" s="113"/>
      <c r="B102" s="113"/>
      <c r="C102" s="113"/>
      <c r="E102" s="54"/>
      <c r="F102" s="54"/>
      <c r="G102" s="54"/>
      <c r="H102" s="54"/>
      <c r="I102" s="54"/>
    </row>
    <row r="103" spans="1:9" s="43" customFormat="1" x14ac:dyDescent="0.25">
      <c r="A103" s="113"/>
      <c r="B103" s="113"/>
      <c r="C103" s="113"/>
      <c r="E103" s="54"/>
      <c r="F103" s="54"/>
      <c r="G103" s="54"/>
      <c r="H103" s="54"/>
      <c r="I103" s="54"/>
    </row>
    <row r="104" spans="1:9" s="43" customFormat="1" x14ac:dyDescent="0.25">
      <c r="A104" s="113"/>
      <c r="B104" s="113"/>
      <c r="C104" s="113"/>
      <c r="E104" s="54"/>
      <c r="F104" s="54"/>
      <c r="G104" s="54"/>
      <c r="H104" s="54"/>
      <c r="I104" s="54"/>
    </row>
    <row r="105" spans="1:9" s="43" customFormat="1" x14ac:dyDescent="0.25">
      <c r="A105" s="113"/>
      <c r="B105" s="113"/>
      <c r="C105" s="113"/>
      <c r="E105" s="54"/>
      <c r="F105" s="54"/>
      <c r="G105" s="54"/>
      <c r="H105" s="54"/>
      <c r="I105" s="54"/>
    </row>
    <row r="106" spans="1:9" s="43" customFormat="1" x14ac:dyDescent="0.25">
      <c r="A106" s="113"/>
      <c r="B106" s="113"/>
      <c r="C106" s="113"/>
      <c r="E106" s="54"/>
      <c r="F106" s="54"/>
      <c r="G106" s="54"/>
      <c r="H106" s="54"/>
      <c r="I106" s="54"/>
    </row>
    <row r="107" spans="1:9" s="43" customFormat="1" x14ac:dyDescent="0.25">
      <c r="A107" s="113"/>
      <c r="B107" s="113"/>
      <c r="C107" s="113"/>
      <c r="E107" s="54"/>
      <c r="F107" s="54"/>
      <c r="G107" s="54"/>
      <c r="H107" s="54"/>
      <c r="I107" s="54"/>
    </row>
    <row r="108" spans="1:9" s="43" customFormat="1" x14ac:dyDescent="0.25">
      <c r="A108" s="113"/>
      <c r="B108" s="113"/>
      <c r="C108" s="113"/>
      <c r="E108" s="54"/>
      <c r="F108" s="54"/>
      <c r="G108" s="54"/>
      <c r="H108" s="54"/>
      <c r="I108" s="54"/>
    </row>
    <row r="109" spans="1:9" s="43" customFormat="1" x14ac:dyDescent="0.25">
      <c r="A109" s="113"/>
      <c r="B109" s="113"/>
      <c r="C109" s="113"/>
      <c r="E109" s="54"/>
      <c r="F109" s="54"/>
      <c r="G109" s="54"/>
      <c r="H109" s="54"/>
      <c r="I109" s="54"/>
    </row>
    <row r="110" spans="1:9" s="43" customFormat="1" x14ac:dyDescent="0.25">
      <c r="A110" s="113"/>
      <c r="B110" s="113"/>
      <c r="C110" s="113"/>
      <c r="E110" s="54"/>
      <c r="F110" s="54"/>
      <c r="G110" s="54"/>
      <c r="H110" s="54"/>
      <c r="I110" s="54"/>
    </row>
    <row r="111" spans="1:9" s="43" customFormat="1" x14ac:dyDescent="0.25">
      <c r="A111" s="113"/>
      <c r="B111" s="113"/>
      <c r="C111" s="113"/>
      <c r="E111" s="54"/>
      <c r="F111" s="54"/>
      <c r="G111" s="54"/>
      <c r="H111" s="54"/>
      <c r="I111" s="54"/>
    </row>
    <row r="112" spans="1:9" s="43" customFormat="1" x14ac:dyDescent="0.25">
      <c r="A112" s="113"/>
      <c r="B112" s="113"/>
      <c r="C112" s="113"/>
      <c r="E112" s="54"/>
      <c r="F112" s="54"/>
      <c r="G112" s="54"/>
      <c r="H112" s="54"/>
      <c r="I112" s="54"/>
    </row>
    <row r="113" spans="1:9" s="43" customFormat="1" x14ac:dyDescent="0.25">
      <c r="A113" s="113"/>
      <c r="B113" s="113"/>
      <c r="C113" s="113"/>
      <c r="E113" s="54"/>
      <c r="F113" s="54"/>
      <c r="G113" s="54"/>
      <c r="H113" s="54"/>
      <c r="I113" s="54"/>
    </row>
    <row r="114" spans="1:9" s="43" customFormat="1" x14ac:dyDescent="0.25">
      <c r="A114" s="113"/>
      <c r="B114" s="113"/>
      <c r="C114" s="113"/>
      <c r="E114" s="54"/>
      <c r="F114" s="54"/>
      <c r="G114" s="54"/>
      <c r="H114" s="54"/>
      <c r="I114" s="54"/>
    </row>
    <row r="115" spans="1:9" s="43" customFormat="1" x14ac:dyDescent="0.25">
      <c r="A115" s="113"/>
      <c r="B115" s="113"/>
      <c r="C115" s="113"/>
      <c r="E115" s="54"/>
      <c r="F115" s="54"/>
      <c r="G115" s="54"/>
      <c r="H115" s="54"/>
      <c r="I115" s="54"/>
    </row>
    <row r="116" spans="1:9" s="43" customFormat="1" x14ac:dyDescent="0.25">
      <c r="A116" s="113"/>
      <c r="B116" s="113"/>
      <c r="C116" s="113"/>
      <c r="E116" s="54"/>
      <c r="F116" s="54"/>
      <c r="G116" s="54"/>
      <c r="H116" s="54"/>
      <c r="I116" s="54"/>
    </row>
    <row r="117" spans="1:9" s="43" customFormat="1" x14ac:dyDescent="0.25">
      <c r="A117" s="113"/>
      <c r="B117" s="113"/>
      <c r="C117" s="113"/>
      <c r="E117" s="54"/>
      <c r="F117" s="54"/>
      <c r="G117" s="54"/>
      <c r="H117" s="54"/>
      <c r="I117" s="54"/>
    </row>
    <row r="118" spans="1:9" s="43" customFormat="1" x14ac:dyDescent="0.25">
      <c r="A118" s="113"/>
      <c r="B118" s="113"/>
      <c r="C118" s="113"/>
      <c r="E118" s="54"/>
      <c r="F118" s="54"/>
      <c r="G118" s="54"/>
      <c r="H118" s="54"/>
      <c r="I118" s="54"/>
    </row>
    <row r="119" spans="1:9" s="43" customFormat="1" x14ac:dyDescent="0.25">
      <c r="A119" s="113"/>
      <c r="B119" s="113"/>
      <c r="C119" s="113"/>
      <c r="E119" s="54"/>
      <c r="F119" s="54"/>
      <c r="G119" s="54"/>
      <c r="H119" s="54"/>
      <c r="I119" s="54"/>
    </row>
    <row r="120" spans="1:9" s="43" customFormat="1" x14ac:dyDescent="0.25">
      <c r="A120" s="113"/>
      <c r="B120" s="113"/>
      <c r="C120" s="113"/>
      <c r="E120" s="54"/>
      <c r="F120" s="54"/>
      <c r="G120" s="54"/>
      <c r="H120" s="54"/>
      <c r="I120" s="54"/>
    </row>
    <row r="121" spans="1:9" s="43" customFormat="1" x14ac:dyDescent="0.25">
      <c r="A121" s="113"/>
      <c r="B121" s="113"/>
      <c r="C121" s="113"/>
      <c r="E121" s="54"/>
      <c r="F121" s="54"/>
      <c r="G121" s="54"/>
      <c r="H121" s="54"/>
      <c r="I121" s="54"/>
    </row>
    <row r="122" spans="1:9" s="43" customFormat="1" x14ac:dyDescent="0.25">
      <c r="A122" s="113"/>
      <c r="B122" s="113"/>
      <c r="C122" s="113"/>
      <c r="E122" s="54"/>
      <c r="F122" s="54"/>
      <c r="G122" s="54"/>
      <c r="H122" s="54"/>
      <c r="I122" s="54"/>
    </row>
    <row r="123" spans="1:9" s="43" customFormat="1" x14ac:dyDescent="0.25">
      <c r="A123" s="113"/>
      <c r="B123" s="113"/>
      <c r="C123" s="113"/>
      <c r="E123" s="54"/>
      <c r="F123" s="54"/>
      <c r="G123" s="54"/>
      <c r="H123" s="54"/>
      <c r="I123" s="54"/>
    </row>
    <row r="124" spans="1:9" s="43" customFormat="1" x14ac:dyDescent="0.25">
      <c r="A124" s="113"/>
      <c r="B124" s="113"/>
      <c r="C124" s="113"/>
      <c r="E124" s="54"/>
      <c r="F124" s="54"/>
      <c r="G124" s="54"/>
      <c r="H124" s="54"/>
      <c r="I124" s="54"/>
    </row>
    <row r="125" spans="1:9" s="43" customFormat="1" x14ac:dyDescent="0.25">
      <c r="A125" s="113"/>
      <c r="B125" s="113"/>
      <c r="C125" s="113"/>
      <c r="E125" s="54"/>
      <c r="F125" s="54"/>
      <c r="G125" s="54"/>
      <c r="H125" s="54"/>
      <c r="I125" s="54"/>
    </row>
    <row r="126" spans="1:9" s="43" customFormat="1" x14ac:dyDescent="0.25">
      <c r="A126" s="113"/>
      <c r="B126" s="113"/>
      <c r="C126" s="113"/>
      <c r="E126" s="54"/>
      <c r="F126" s="54"/>
      <c r="G126" s="54"/>
      <c r="H126" s="54"/>
      <c r="I126" s="54"/>
    </row>
    <row r="127" spans="1:9" s="43" customFormat="1" x14ac:dyDescent="0.25">
      <c r="A127" s="113"/>
      <c r="B127" s="113"/>
      <c r="C127" s="113"/>
      <c r="E127" s="54"/>
      <c r="F127" s="54"/>
      <c r="G127" s="54"/>
      <c r="H127" s="54"/>
      <c r="I127" s="54"/>
    </row>
    <row r="128" spans="1:9" s="43" customFormat="1" x14ac:dyDescent="0.25">
      <c r="A128" s="113"/>
      <c r="B128" s="113"/>
      <c r="C128" s="113"/>
      <c r="E128" s="54"/>
      <c r="F128" s="54"/>
      <c r="G128" s="54"/>
      <c r="H128" s="54"/>
      <c r="I128" s="54"/>
    </row>
    <row r="129" spans="1:9" s="43" customFormat="1" x14ac:dyDescent="0.25">
      <c r="A129" s="113"/>
      <c r="B129" s="113"/>
      <c r="C129" s="113"/>
      <c r="E129" s="54"/>
      <c r="F129" s="54"/>
      <c r="G129" s="54"/>
      <c r="H129" s="54"/>
      <c r="I129" s="54"/>
    </row>
    <row r="130" spans="1:9" s="43" customFormat="1" x14ac:dyDescent="0.25">
      <c r="A130" s="113"/>
      <c r="B130" s="113"/>
      <c r="C130" s="113"/>
      <c r="E130" s="54"/>
      <c r="F130" s="54"/>
      <c r="G130" s="54"/>
      <c r="H130" s="54"/>
      <c r="I130" s="54"/>
    </row>
    <row r="131" spans="1:9" s="43" customFormat="1" x14ac:dyDescent="0.25">
      <c r="A131" s="113"/>
      <c r="B131" s="113"/>
      <c r="C131" s="113"/>
      <c r="E131" s="54"/>
      <c r="F131" s="54"/>
      <c r="G131" s="54"/>
      <c r="H131" s="54"/>
      <c r="I131" s="54"/>
    </row>
    <row r="132" spans="1:9" s="43" customFormat="1" x14ac:dyDescent="0.25">
      <c r="A132" s="113"/>
      <c r="B132" s="113"/>
      <c r="C132" s="113"/>
      <c r="E132" s="54"/>
      <c r="F132" s="54"/>
      <c r="G132" s="54"/>
      <c r="H132" s="54"/>
      <c r="I132" s="54"/>
    </row>
    <row r="133" spans="1:9" s="43" customFormat="1" x14ac:dyDescent="0.25">
      <c r="A133" s="113"/>
      <c r="B133" s="113"/>
      <c r="C133" s="113"/>
      <c r="E133" s="54"/>
      <c r="F133" s="54"/>
      <c r="G133" s="54"/>
      <c r="H133" s="54"/>
      <c r="I133" s="54"/>
    </row>
    <row r="134" spans="1:9" s="43" customFormat="1" x14ac:dyDescent="0.25">
      <c r="A134" s="113"/>
      <c r="B134" s="113"/>
      <c r="C134" s="113"/>
      <c r="E134" s="54"/>
      <c r="F134" s="54"/>
      <c r="G134" s="54"/>
      <c r="H134" s="54"/>
      <c r="I134" s="54"/>
    </row>
    <row r="135" spans="1:9" s="43" customFormat="1" x14ac:dyDescent="0.25">
      <c r="A135" s="113"/>
      <c r="B135" s="113"/>
      <c r="C135" s="113"/>
      <c r="E135" s="54"/>
      <c r="F135" s="54"/>
      <c r="G135" s="54"/>
      <c r="H135" s="54"/>
      <c r="I135" s="54"/>
    </row>
    <row r="136" spans="1:9" s="43" customFormat="1" x14ac:dyDescent="0.25">
      <c r="A136" s="113"/>
      <c r="B136" s="113"/>
      <c r="C136" s="113"/>
      <c r="E136" s="54"/>
      <c r="F136" s="54"/>
      <c r="G136" s="54"/>
      <c r="H136" s="54"/>
      <c r="I136" s="54"/>
    </row>
    <row r="137" spans="1:9" s="43" customFormat="1" x14ac:dyDescent="0.25">
      <c r="A137" s="113"/>
      <c r="B137" s="113"/>
      <c r="C137" s="113"/>
      <c r="E137" s="54"/>
      <c r="F137" s="54"/>
      <c r="G137" s="54"/>
      <c r="H137" s="54"/>
      <c r="I137" s="54"/>
    </row>
    <row r="138" spans="1:9" s="43" customFormat="1" x14ac:dyDescent="0.25">
      <c r="A138" s="113"/>
      <c r="B138" s="113"/>
      <c r="C138" s="113"/>
      <c r="E138" s="54"/>
      <c r="F138" s="54"/>
      <c r="G138" s="54"/>
      <c r="H138" s="54"/>
      <c r="I138" s="54"/>
    </row>
    <row r="139" spans="1:9" s="43" customFormat="1" x14ac:dyDescent="0.25">
      <c r="A139" s="113"/>
      <c r="B139" s="113"/>
      <c r="C139" s="113"/>
      <c r="E139" s="54"/>
      <c r="F139" s="54"/>
      <c r="G139" s="54"/>
      <c r="H139" s="54"/>
      <c r="I139" s="54"/>
    </row>
    <row r="140" spans="1:9" s="43" customFormat="1" x14ac:dyDescent="0.25">
      <c r="A140" s="113"/>
      <c r="B140" s="113"/>
      <c r="C140" s="113"/>
      <c r="E140" s="54"/>
      <c r="F140" s="54"/>
      <c r="G140" s="54"/>
      <c r="H140" s="54"/>
      <c r="I140" s="54"/>
    </row>
    <row r="141" spans="1:9" s="43" customFormat="1" x14ac:dyDescent="0.25">
      <c r="A141" s="113"/>
      <c r="B141" s="113"/>
      <c r="C141" s="113"/>
      <c r="E141" s="54"/>
      <c r="F141" s="54"/>
      <c r="G141" s="54"/>
      <c r="H141" s="54"/>
      <c r="I141" s="54"/>
    </row>
    <row r="142" spans="1:9" s="43" customFormat="1" x14ac:dyDescent="0.25">
      <c r="A142" s="113"/>
      <c r="B142" s="113"/>
      <c r="C142" s="113"/>
      <c r="E142" s="54"/>
      <c r="F142" s="54"/>
      <c r="G142" s="54"/>
      <c r="H142" s="54"/>
      <c r="I142" s="54"/>
    </row>
    <row r="143" spans="1:9" s="43" customFormat="1" x14ac:dyDescent="0.25">
      <c r="A143" s="113"/>
      <c r="B143" s="113"/>
      <c r="C143" s="113"/>
      <c r="E143" s="54"/>
      <c r="F143" s="54"/>
      <c r="G143" s="54"/>
      <c r="H143" s="54"/>
      <c r="I143" s="54"/>
    </row>
    <row r="144" spans="1:9" s="43" customFormat="1" x14ac:dyDescent="0.25">
      <c r="A144" s="113"/>
      <c r="B144" s="113"/>
      <c r="C144" s="113"/>
      <c r="E144" s="54"/>
      <c r="F144" s="54"/>
      <c r="G144" s="54"/>
      <c r="H144" s="54"/>
      <c r="I144" s="54"/>
    </row>
    <row r="145" spans="1:9" s="43" customFormat="1" x14ac:dyDescent="0.25">
      <c r="A145" s="113"/>
      <c r="B145" s="113"/>
      <c r="C145" s="113"/>
      <c r="E145" s="54"/>
      <c r="F145" s="54"/>
      <c r="G145" s="54"/>
      <c r="H145" s="54"/>
      <c r="I145" s="54"/>
    </row>
    <row r="146" spans="1:9" s="43" customFormat="1" x14ac:dyDescent="0.25">
      <c r="A146" s="113"/>
      <c r="B146" s="113"/>
      <c r="C146" s="113"/>
      <c r="E146" s="54"/>
      <c r="F146" s="54"/>
      <c r="G146" s="54"/>
      <c r="H146" s="54"/>
      <c r="I146" s="54"/>
    </row>
    <row r="147" spans="1:9" s="43" customFormat="1" x14ac:dyDescent="0.25">
      <c r="A147" s="113"/>
      <c r="B147" s="113"/>
      <c r="C147" s="113"/>
      <c r="E147" s="54"/>
      <c r="F147" s="54"/>
      <c r="G147" s="54"/>
      <c r="H147" s="54"/>
      <c r="I147" s="54"/>
    </row>
    <row r="148" spans="1:9" s="43" customFormat="1" x14ac:dyDescent="0.25">
      <c r="A148" s="113"/>
      <c r="B148" s="113"/>
      <c r="C148" s="113"/>
      <c r="E148" s="54"/>
      <c r="F148" s="54"/>
      <c r="G148" s="54"/>
      <c r="H148" s="54"/>
      <c r="I148" s="54"/>
    </row>
    <row r="149" spans="1:9" s="43" customFormat="1" x14ac:dyDescent="0.25">
      <c r="A149" s="113"/>
      <c r="B149" s="113"/>
      <c r="C149" s="113"/>
      <c r="E149" s="54"/>
      <c r="F149" s="54"/>
      <c r="G149" s="54"/>
      <c r="H149" s="54"/>
      <c r="I149" s="54"/>
    </row>
    <row r="150" spans="1:9" s="43" customFormat="1" x14ac:dyDescent="0.25">
      <c r="A150" s="113"/>
      <c r="B150" s="113"/>
      <c r="C150" s="113"/>
      <c r="E150" s="54"/>
      <c r="F150" s="54"/>
      <c r="G150" s="54"/>
      <c r="H150" s="54"/>
      <c r="I150" s="54"/>
    </row>
    <row r="151" spans="1:9" s="43" customFormat="1" x14ac:dyDescent="0.25">
      <c r="A151" s="113"/>
      <c r="B151" s="113"/>
      <c r="C151" s="113"/>
      <c r="E151" s="54"/>
      <c r="F151" s="54"/>
      <c r="G151" s="54"/>
      <c r="H151" s="54"/>
      <c r="I151" s="54"/>
    </row>
    <row r="152" spans="1:9" s="43" customFormat="1" x14ac:dyDescent="0.25">
      <c r="A152" s="113"/>
      <c r="B152" s="113"/>
      <c r="C152" s="113"/>
      <c r="E152" s="54"/>
      <c r="F152" s="54"/>
      <c r="G152" s="54"/>
      <c r="H152" s="54"/>
      <c r="I152" s="54"/>
    </row>
    <row r="153" spans="1:9" s="43" customFormat="1" x14ac:dyDescent="0.25">
      <c r="A153" s="113"/>
      <c r="B153" s="113"/>
      <c r="C153" s="113"/>
      <c r="E153" s="54"/>
      <c r="F153" s="54"/>
      <c r="G153" s="54"/>
      <c r="H153" s="54"/>
      <c r="I153" s="54"/>
    </row>
    <row r="154" spans="1:9" s="43" customFormat="1" x14ac:dyDescent="0.25">
      <c r="A154" s="113"/>
      <c r="B154" s="113"/>
      <c r="C154" s="113"/>
      <c r="E154" s="54"/>
      <c r="F154" s="54"/>
      <c r="G154" s="54"/>
      <c r="H154" s="54"/>
      <c r="I154" s="54"/>
    </row>
    <row r="155" spans="1:9" s="43" customFormat="1" x14ac:dyDescent="0.25">
      <c r="A155" s="113"/>
      <c r="B155" s="113"/>
      <c r="C155" s="113"/>
      <c r="E155" s="54"/>
      <c r="F155" s="54"/>
      <c r="G155" s="54"/>
      <c r="H155" s="54"/>
      <c r="I155" s="54"/>
    </row>
    <row r="156" spans="1:9" s="43" customFormat="1" x14ac:dyDescent="0.25">
      <c r="A156" s="113"/>
      <c r="B156" s="113"/>
      <c r="C156" s="113"/>
      <c r="E156" s="54"/>
      <c r="F156" s="54"/>
      <c r="G156" s="54"/>
      <c r="H156" s="54"/>
      <c r="I156" s="54"/>
    </row>
    <row r="157" spans="1:9" s="43" customFormat="1" x14ac:dyDescent="0.25">
      <c r="A157" s="113"/>
      <c r="B157" s="113"/>
      <c r="C157" s="113"/>
      <c r="E157" s="54"/>
      <c r="F157" s="54"/>
      <c r="G157" s="54"/>
      <c r="H157" s="54"/>
      <c r="I157" s="54"/>
    </row>
    <row r="158" spans="1:9" s="43" customFormat="1" x14ac:dyDescent="0.25">
      <c r="A158" s="113"/>
      <c r="B158" s="113"/>
      <c r="C158" s="113"/>
      <c r="E158" s="54"/>
      <c r="F158" s="54"/>
      <c r="G158" s="54"/>
      <c r="H158" s="54"/>
      <c r="I158" s="54"/>
    </row>
    <row r="159" spans="1:9" s="43" customFormat="1" x14ac:dyDescent="0.25">
      <c r="A159" s="113"/>
      <c r="B159" s="113"/>
      <c r="C159" s="113"/>
      <c r="E159" s="54"/>
      <c r="F159" s="54"/>
      <c r="G159" s="54"/>
      <c r="H159" s="54"/>
      <c r="I159" s="54"/>
    </row>
    <row r="160" spans="1:9" s="43" customFormat="1" x14ac:dyDescent="0.25">
      <c r="A160" s="113"/>
      <c r="B160" s="113"/>
      <c r="C160" s="113"/>
      <c r="E160" s="54"/>
      <c r="F160" s="54"/>
      <c r="G160" s="54"/>
      <c r="H160" s="54"/>
      <c r="I160" s="54"/>
    </row>
    <row r="161" spans="1:9" s="43" customFormat="1" x14ac:dyDescent="0.25">
      <c r="A161" s="113"/>
      <c r="B161" s="113"/>
      <c r="C161" s="113"/>
      <c r="E161" s="54"/>
      <c r="F161" s="54"/>
      <c r="G161" s="54"/>
      <c r="H161" s="54"/>
      <c r="I161" s="54"/>
    </row>
    <row r="162" spans="1:9" s="43" customFormat="1" x14ac:dyDescent="0.25">
      <c r="A162" s="113"/>
      <c r="B162" s="113"/>
      <c r="C162" s="113"/>
      <c r="E162" s="54"/>
      <c r="F162" s="54"/>
      <c r="G162" s="54"/>
      <c r="H162" s="54"/>
      <c r="I162" s="54"/>
    </row>
    <row r="163" spans="1:9" s="43" customFormat="1" x14ac:dyDescent="0.25">
      <c r="A163" s="113"/>
      <c r="B163" s="113"/>
      <c r="C163" s="113"/>
      <c r="E163" s="54"/>
      <c r="F163" s="54"/>
      <c r="G163" s="54"/>
      <c r="H163" s="54"/>
      <c r="I163" s="54"/>
    </row>
    <row r="164" spans="1:9" s="43" customFormat="1" x14ac:dyDescent="0.25">
      <c r="A164" s="113"/>
      <c r="B164" s="113"/>
      <c r="C164" s="113"/>
      <c r="E164" s="54"/>
      <c r="F164" s="54"/>
      <c r="G164" s="54"/>
      <c r="H164" s="54"/>
      <c r="I164" s="54"/>
    </row>
    <row r="165" spans="1:9" s="43" customFormat="1" x14ac:dyDescent="0.25">
      <c r="A165" s="113"/>
      <c r="B165" s="113"/>
      <c r="C165" s="113"/>
      <c r="E165" s="54"/>
      <c r="F165" s="54"/>
      <c r="G165" s="54"/>
      <c r="H165" s="54"/>
      <c r="I165" s="54"/>
    </row>
    <row r="166" spans="1:9" s="43" customFormat="1" x14ac:dyDescent="0.25">
      <c r="A166" s="113"/>
      <c r="B166" s="113"/>
      <c r="C166" s="113"/>
      <c r="E166" s="54"/>
      <c r="F166" s="54"/>
      <c r="G166" s="54"/>
      <c r="H166" s="54"/>
      <c r="I166" s="54"/>
    </row>
    <row r="167" spans="1:9" s="43" customFormat="1" x14ac:dyDescent="0.25">
      <c r="A167" s="113"/>
      <c r="B167" s="113"/>
      <c r="C167" s="113"/>
      <c r="E167" s="54"/>
      <c r="F167" s="54"/>
      <c r="G167" s="54"/>
      <c r="H167" s="54"/>
      <c r="I167" s="54"/>
    </row>
    <row r="168" spans="1:9" s="43" customFormat="1" x14ac:dyDescent="0.25">
      <c r="A168" s="113"/>
      <c r="B168" s="113"/>
      <c r="C168" s="113"/>
      <c r="E168" s="54"/>
      <c r="F168" s="54"/>
      <c r="G168" s="54"/>
      <c r="H168" s="54"/>
      <c r="I168" s="54"/>
    </row>
    <row r="169" spans="1:9" s="43" customFormat="1" x14ac:dyDescent="0.25">
      <c r="A169" s="113"/>
      <c r="B169" s="113"/>
      <c r="C169" s="113"/>
      <c r="E169" s="54"/>
      <c r="F169" s="54"/>
      <c r="G169" s="54"/>
      <c r="H169" s="54"/>
      <c r="I169" s="54"/>
    </row>
    <row r="170" spans="1:9" s="43" customFormat="1" x14ac:dyDescent="0.25">
      <c r="A170" s="113"/>
      <c r="B170" s="113"/>
      <c r="C170" s="113"/>
      <c r="E170" s="54"/>
      <c r="F170" s="54"/>
      <c r="G170" s="54"/>
      <c r="H170" s="54"/>
      <c r="I170" s="54"/>
    </row>
    <row r="171" spans="1:9" s="43" customFormat="1" x14ac:dyDescent="0.25">
      <c r="A171" s="113"/>
      <c r="B171" s="113"/>
      <c r="C171" s="113"/>
      <c r="E171" s="54"/>
      <c r="F171" s="54"/>
      <c r="G171" s="54"/>
      <c r="H171" s="54"/>
      <c r="I171" s="54"/>
    </row>
    <row r="172" spans="1:9" s="43" customFormat="1" x14ac:dyDescent="0.25">
      <c r="A172" s="113"/>
      <c r="B172" s="113"/>
      <c r="C172" s="113"/>
      <c r="E172" s="54"/>
      <c r="F172" s="54"/>
      <c r="G172" s="54"/>
      <c r="H172" s="54"/>
      <c r="I172" s="54"/>
    </row>
    <row r="173" spans="1:9" s="43" customFormat="1" x14ac:dyDescent="0.25">
      <c r="A173" s="113"/>
      <c r="B173" s="113"/>
      <c r="C173" s="113"/>
      <c r="E173" s="54"/>
      <c r="F173" s="54"/>
      <c r="G173" s="54"/>
      <c r="H173" s="54"/>
      <c r="I173" s="54"/>
    </row>
    <row r="174" spans="1:9" s="43" customFormat="1" x14ac:dyDescent="0.25">
      <c r="A174" s="113"/>
      <c r="B174" s="113"/>
      <c r="C174" s="113"/>
      <c r="E174" s="54"/>
      <c r="F174" s="54"/>
      <c r="G174" s="54"/>
      <c r="H174" s="54"/>
      <c r="I174" s="54"/>
    </row>
    <row r="175" spans="1:9" s="43" customFormat="1" x14ac:dyDescent="0.25">
      <c r="A175" s="113"/>
      <c r="B175" s="113"/>
      <c r="C175" s="113"/>
      <c r="E175" s="54"/>
      <c r="F175" s="54"/>
      <c r="G175" s="54"/>
      <c r="H175" s="54"/>
      <c r="I175" s="54"/>
    </row>
    <row r="176" spans="1:9" s="43" customFormat="1" x14ac:dyDescent="0.25">
      <c r="A176" s="113"/>
      <c r="B176" s="113"/>
      <c r="C176" s="113"/>
      <c r="E176" s="54"/>
      <c r="F176" s="54"/>
      <c r="G176" s="54"/>
      <c r="H176" s="54"/>
      <c r="I176" s="54"/>
    </row>
    <row r="177" spans="1:9" s="43" customFormat="1" x14ac:dyDescent="0.25">
      <c r="A177" s="113"/>
      <c r="B177" s="113"/>
      <c r="C177" s="113"/>
      <c r="E177" s="54"/>
      <c r="F177" s="54"/>
      <c r="G177" s="54"/>
      <c r="H177" s="54"/>
      <c r="I177" s="54"/>
    </row>
    <row r="178" spans="1:9" s="43" customFormat="1" x14ac:dyDescent="0.25">
      <c r="A178" s="113"/>
      <c r="B178" s="113"/>
      <c r="C178" s="113"/>
      <c r="E178" s="54"/>
      <c r="F178" s="54"/>
      <c r="G178" s="54"/>
      <c r="H178" s="54"/>
      <c r="I178" s="54"/>
    </row>
    <row r="179" spans="1:9" s="43" customFormat="1" x14ac:dyDescent="0.25">
      <c r="A179" s="113"/>
      <c r="B179" s="113"/>
      <c r="C179" s="113"/>
      <c r="E179" s="54"/>
      <c r="F179" s="54"/>
      <c r="G179" s="54"/>
      <c r="H179" s="54"/>
      <c r="I179" s="54"/>
    </row>
    <row r="180" spans="1:9" s="43" customFormat="1" x14ac:dyDescent="0.25">
      <c r="A180" s="113"/>
      <c r="B180" s="113"/>
      <c r="C180" s="113"/>
      <c r="E180" s="54"/>
      <c r="F180" s="54"/>
      <c r="G180" s="54"/>
      <c r="H180" s="54"/>
      <c r="I180" s="54"/>
    </row>
    <row r="181" spans="1:9" s="43" customFormat="1" x14ac:dyDescent="0.25">
      <c r="A181" s="113"/>
      <c r="B181" s="113"/>
      <c r="C181" s="113"/>
      <c r="E181" s="54"/>
      <c r="F181" s="54"/>
      <c r="G181" s="54"/>
      <c r="H181" s="54"/>
      <c r="I181" s="54"/>
    </row>
    <row r="182" spans="1:9" s="43" customFormat="1" x14ac:dyDescent="0.25">
      <c r="A182" s="113"/>
      <c r="B182" s="113"/>
      <c r="C182" s="113"/>
      <c r="E182" s="54"/>
      <c r="F182" s="54"/>
      <c r="G182" s="54"/>
      <c r="H182" s="54"/>
      <c r="I182" s="54"/>
    </row>
    <row r="183" spans="1:9" s="43" customFormat="1" x14ac:dyDescent="0.25">
      <c r="A183" s="113"/>
      <c r="B183" s="113"/>
      <c r="C183" s="113"/>
      <c r="E183" s="54"/>
      <c r="F183" s="54"/>
      <c r="G183" s="54"/>
      <c r="H183" s="54"/>
      <c r="I183" s="54"/>
    </row>
    <row r="184" spans="1:9" s="43" customFormat="1" x14ac:dyDescent="0.25">
      <c r="A184" s="113"/>
      <c r="B184" s="113"/>
      <c r="C184" s="113"/>
      <c r="E184" s="54"/>
      <c r="F184" s="54"/>
      <c r="G184" s="54"/>
      <c r="H184" s="54"/>
      <c r="I184" s="54"/>
    </row>
    <row r="185" spans="1:9" s="43" customFormat="1" x14ac:dyDescent="0.25">
      <c r="A185" s="113"/>
      <c r="B185" s="113"/>
      <c r="C185" s="113"/>
      <c r="E185" s="54"/>
      <c r="F185" s="54"/>
      <c r="G185" s="54"/>
      <c r="H185" s="54"/>
      <c r="I185" s="54"/>
    </row>
    <row r="186" spans="1:9" s="43" customFormat="1" x14ac:dyDescent="0.25">
      <c r="A186" s="113"/>
      <c r="B186" s="113"/>
      <c r="C186" s="113"/>
      <c r="E186" s="54"/>
      <c r="F186" s="54"/>
      <c r="G186" s="54"/>
      <c r="H186" s="54"/>
      <c r="I186" s="54"/>
    </row>
    <row r="187" spans="1:9" s="43" customFormat="1" x14ac:dyDescent="0.25">
      <c r="A187" s="113"/>
      <c r="B187" s="113"/>
      <c r="C187" s="113"/>
      <c r="E187" s="54"/>
      <c r="F187" s="54"/>
      <c r="G187" s="54"/>
      <c r="H187" s="54"/>
      <c r="I187" s="54"/>
    </row>
    <row r="188" spans="1:9" s="43" customFormat="1" x14ac:dyDescent="0.25">
      <c r="A188" s="113"/>
      <c r="B188" s="113"/>
      <c r="C188" s="113"/>
      <c r="E188" s="54"/>
      <c r="F188" s="54"/>
      <c r="G188" s="54"/>
      <c r="H188" s="54"/>
      <c r="I188" s="54"/>
    </row>
    <row r="189" spans="1:9" s="43" customFormat="1" x14ac:dyDescent="0.25">
      <c r="A189" s="113"/>
      <c r="B189" s="113"/>
      <c r="C189" s="113"/>
      <c r="E189" s="54"/>
      <c r="F189" s="54"/>
      <c r="G189" s="54"/>
      <c r="H189" s="54"/>
      <c r="I189" s="54"/>
    </row>
    <row r="190" spans="1:9" s="43" customFormat="1" x14ac:dyDescent="0.25">
      <c r="A190" s="113"/>
      <c r="B190" s="113"/>
      <c r="C190" s="113"/>
      <c r="E190" s="54"/>
      <c r="F190" s="54"/>
      <c r="G190" s="54"/>
      <c r="H190" s="54"/>
      <c r="I190" s="54"/>
    </row>
    <row r="191" spans="1:9" s="43" customFormat="1" x14ac:dyDescent="0.25">
      <c r="A191" s="113"/>
      <c r="B191" s="113"/>
      <c r="C191" s="113"/>
      <c r="E191" s="54"/>
      <c r="F191" s="54"/>
      <c r="G191" s="54"/>
      <c r="H191" s="54"/>
      <c r="I191" s="54"/>
    </row>
    <row r="192" spans="1:9" s="43" customFormat="1" x14ac:dyDescent="0.25">
      <c r="A192" s="113"/>
      <c r="B192" s="113"/>
      <c r="C192" s="113"/>
      <c r="E192" s="54"/>
      <c r="F192" s="54"/>
      <c r="G192" s="54"/>
      <c r="H192" s="54"/>
      <c r="I192" s="54"/>
    </row>
    <row r="193" spans="1:9" s="43" customFormat="1" x14ac:dyDescent="0.25">
      <c r="A193" s="113"/>
      <c r="B193" s="113"/>
      <c r="C193" s="113"/>
      <c r="E193" s="54"/>
      <c r="F193" s="54"/>
      <c r="G193" s="54"/>
      <c r="H193" s="54"/>
      <c r="I193" s="54"/>
    </row>
    <row r="194" spans="1:9" s="43" customFormat="1" x14ac:dyDescent="0.25">
      <c r="A194" s="113"/>
      <c r="B194" s="113"/>
      <c r="C194" s="113"/>
      <c r="E194" s="54"/>
      <c r="F194" s="54"/>
      <c r="G194" s="54"/>
      <c r="H194" s="54"/>
      <c r="I194" s="54"/>
    </row>
    <row r="195" spans="1:9" s="43" customFormat="1" x14ac:dyDescent="0.25">
      <c r="A195" s="113"/>
      <c r="B195" s="113"/>
      <c r="C195" s="113"/>
      <c r="E195" s="54"/>
      <c r="F195" s="54"/>
      <c r="G195" s="54"/>
      <c r="H195" s="54"/>
      <c r="I195" s="54"/>
    </row>
    <row r="196" spans="1:9" s="43" customFormat="1" x14ac:dyDescent="0.25">
      <c r="A196" s="113"/>
      <c r="B196" s="113"/>
      <c r="C196" s="113"/>
      <c r="E196" s="54"/>
      <c r="F196" s="54"/>
      <c r="G196" s="54"/>
      <c r="H196" s="54"/>
      <c r="I196" s="54"/>
    </row>
    <row r="197" spans="1:9" s="43" customFormat="1" x14ac:dyDescent="0.25">
      <c r="A197" s="113"/>
      <c r="B197" s="113"/>
      <c r="C197" s="113"/>
      <c r="E197" s="54"/>
      <c r="F197" s="54"/>
      <c r="G197" s="54"/>
      <c r="H197" s="54"/>
      <c r="I197" s="54"/>
    </row>
    <row r="198" spans="1:9" s="43" customFormat="1" x14ac:dyDescent="0.25">
      <c r="A198" s="113"/>
      <c r="B198" s="113"/>
      <c r="C198" s="113"/>
      <c r="E198" s="54"/>
      <c r="F198" s="54"/>
      <c r="G198" s="54"/>
      <c r="H198" s="54"/>
      <c r="I198" s="54"/>
    </row>
    <row r="199" spans="1:9" s="43" customFormat="1" x14ac:dyDescent="0.25">
      <c r="A199" s="113"/>
      <c r="B199" s="113"/>
      <c r="C199" s="113"/>
      <c r="E199" s="54"/>
      <c r="F199" s="54"/>
      <c r="G199" s="54"/>
      <c r="H199" s="54"/>
      <c r="I199" s="54"/>
    </row>
    <row r="200" spans="1:9" s="43" customFormat="1" x14ac:dyDescent="0.25">
      <c r="A200" s="113"/>
      <c r="B200" s="113"/>
      <c r="C200" s="113"/>
      <c r="E200" s="54"/>
      <c r="F200" s="54"/>
      <c r="G200" s="54"/>
      <c r="H200" s="54"/>
      <c r="I200" s="54"/>
    </row>
    <row r="201" spans="1:9" s="43" customFormat="1" x14ac:dyDescent="0.25">
      <c r="A201" s="113"/>
      <c r="B201" s="113"/>
      <c r="C201" s="113"/>
      <c r="E201" s="54"/>
      <c r="F201" s="54"/>
      <c r="G201" s="54"/>
      <c r="H201" s="54"/>
      <c r="I201" s="54"/>
    </row>
    <row r="202" spans="1:9" s="43" customFormat="1" x14ac:dyDescent="0.25">
      <c r="A202" s="113"/>
      <c r="B202" s="113"/>
      <c r="C202" s="113"/>
      <c r="E202" s="54"/>
      <c r="F202" s="54"/>
      <c r="G202" s="54"/>
      <c r="H202" s="54"/>
      <c r="I202" s="54"/>
    </row>
    <row r="203" spans="1:9" s="43" customFormat="1" x14ac:dyDescent="0.25">
      <c r="A203" s="113"/>
      <c r="B203" s="113"/>
      <c r="C203" s="113"/>
      <c r="E203" s="54"/>
      <c r="F203" s="54"/>
      <c r="G203" s="54"/>
      <c r="H203" s="54"/>
      <c r="I203" s="54"/>
    </row>
    <row r="204" spans="1:9" s="43" customFormat="1" x14ac:dyDescent="0.25">
      <c r="A204" s="113"/>
      <c r="B204" s="113"/>
      <c r="C204" s="113"/>
      <c r="E204" s="54"/>
      <c r="F204" s="54"/>
      <c r="G204" s="54"/>
      <c r="H204" s="54"/>
      <c r="I204" s="54"/>
    </row>
    <row r="205" spans="1:9" s="43" customFormat="1" x14ac:dyDescent="0.25">
      <c r="A205" s="113"/>
      <c r="B205" s="113"/>
      <c r="C205" s="113"/>
      <c r="E205" s="54"/>
      <c r="F205" s="54"/>
      <c r="G205" s="54"/>
      <c r="H205" s="54"/>
      <c r="I205" s="54"/>
    </row>
    <row r="206" spans="1:9" s="43" customFormat="1" x14ac:dyDescent="0.25">
      <c r="A206" s="113"/>
      <c r="B206" s="113"/>
      <c r="C206" s="113"/>
      <c r="E206" s="54"/>
      <c r="F206" s="54"/>
      <c r="G206" s="54"/>
      <c r="H206" s="54"/>
      <c r="I206" s="54"/>
    </row>
    <row r="207" spans="1:9" s="43" customFormat="1" x14ac:dyDescent="0.25">
      <c r="A207" s="113"/>
      <c r="B207" s="113"/>
      <c r="C207" s="113"/>
    </row>
    <row r="208" spans="1:9" s="43" customFormat="1" x14ac:dyDescent="0.25">
      <c r="A208" s="113"/>
      <c r="B208" s="113"/>
      <c r="C208" s="113"/>
    </row>
    <row r="209" spans="1:3" s="43" customFormat="1" x14ac:dyDescent="0.25">
      <c r="A209" s="113"/>
      <c r="B209" s="113"/>
      <c r="C209" s="113"/>
    </row>
    <row r="210" spans="1:3" s="43" customFormat="1" x14ac:dyDescent="0.25">
      <c r="A210" s="113"/>
      <c r="B210" s="113"/>
      <c r="C210" s="113"/>
    </row>
    <row r="211" spans="1:3" s="43" customFormat="1" x14ac:dyDescent="0.25">
      <c r="A211" s="113"/>
      <c r="B211" s="113"/>
      <c r="C211" s="113"/>
    </row>
    <row r="212" spans="1:3" s="43" customFormat="1" x14ac:dyDescent="0.25">
      <c r="A212" s="113"/>
      <c r="B212" s="113"/>
      <c r="C212" s="113"/>
    </row>
    <row r="213" spans="1:3" s="43" customFormat="1" x14ac:dyDescent="0.25">
      <c r="A213" s="113"/>
      <c r="B213" s="113"/>
      <c r="C213" s="113"/>
    </row>
    <row r="214" spans="1:3" s="43" customFormat="1" x14ac:dyDescent="0.25">
      <c r="A214" s="113"/>
      <c r="B214" s="113"/>
      <c r="C214" s="113"/>
    </row>
    <row r="215" spans="1:3" s="43" customFormat="1" x14ac:dyDescent="0.25">
      <c r="A215" s="113"/>
      <c r="B215" s="113"/>
      <c r="C215" s="113"/>
    </row>
    <row r="216" spans="1:3" s="43" customFormat="1" x14ac:dyDescent="0.25">
      <c r="A216" s="113"/>
      <c r="B216" s="113"/>
      <c r="C216" s="113"/>
    </row>
    <row r="217" spans="1:3" s="43" customFormat="1" x14ac:dyDescent="0.25">
      <c r="A217" s="113"/>
      <c r="B217" s="113"/>
      <c r="C217" s="113"/>
    </row>
    <row r="218" spans="1:3" s="43" customFormat="1" x14ac:dyDescent="0.25">
      <c r="A218" s="113"/>
      <c r="B218" s="113"/>
      <c r="C218" s="113"/>
    </row>
    <row r="219" spans="1:3" s="43" customFormat="1" x14ac:dyDescent="0.25">
      <c r="A219" s="113"/>
      <c r="B219" s="113"/>
      <c r="C219" s="113"/>
    </row>
    <row r="220" spans="1:3" s="43" customFormat="1" x14ac:dyDescent="0.25">
      <c r="A220" s="113"/>
      <c r="B220" s="113"/>
      <c r="C220" s="113"/>
    </row>
    <row r="221" spans="1:3" s="43" customFormat="1" x14ac:dyDescent="0.25">
      <c r="A221" s="113"/>
      <c r="B221" s="113"/>
      <c r="C221" s="113"/>
    </row>
    <row r="222" spans="1:3" s="43" customFormat="1" x14ac:dyDescent="0.25">
      <c r="A222" s="113"/>
      <c r="B222" s="113"/>
      <c r="C222" s="113"/>
    </row>
    <row r="223" spans="1:3" s="43" customFormat="1" x14ac:dyDescent="0.25">
      <c r="A223" s="113"/>
      <c r="B223" s="113"/>
      <c r="C223" s="113"/>
    </row>
    <row r="224" spans="1:3" s="43" customFormat="1" x14ac:dyDescent="0.25">
      <c r="A224" s="113"/>
      <c r="B224" s="113"/>
      <c r="C224" s="113"/>
    </row>
    <row r="225" spans="1:3" s="43" customFormat="1" x14ac:dyDescent="0.25">
      <c r="A225" s="113"/>
      <c r="B225" s="113"/>
      <c r="C225" s="113"/>
    </row>
    <row r="226" spans="1:3" s="43" customFormat="1" x14ac:dyDescent="0.25">
      <c r="A226" s="113"/>
      <c r="B226" s="113"/>
      <c r="C226" s="113"/>
    </row>
    <row r="227" spans="1:3" s="43" customFormat="1" x14ac:dyDescent="0.25">
      <c r="A227" s="113"/>
      <c r="B227" s="113"/>
      <c r="C227" s="113"/>
    </row>
    <row r="228" spans="1:3" s="43" customFormat="1" x14ac:dyDescent="0.25">
      <c r="A228" s="113"/>
      <c r="B228" s="113"/>
      <c r="C228" s="113"/>
    </row>
    <row r="229" spans="1:3" s="43" customFormat="1" x14ac:dyDescent="0.25">
      <c r="A229" s="113"/>
      <c r="B229" s="113"/>
      <c r="C229" s="113"/>
    </row>
    <row r="230" spans="1:3" s="43" customFormat="1" x14ac:dyDescent="0.25">
      <c r="A230" s="113"/>
      <c r="B230" s="113"/>
      <c r="C230" s="113"/>
    </row>
    <row r="231" spans="1:3" s="43" customFormat="1" x14ac:dyDescent="0.25">
      <c r="A231" s="113"/>
      <c r="B231" s="113"/>
      <c r="C231" s="113"/>
    </row>
    <row r="232" spans="1:3" s="43" customFormat="1" x14ac:dyDescent="0.25">
      <c r="A232" s="113"/>
      <c r="B232" s="113"/>
      <c r="C232" s="113"/>
    </row>
    <row r="233" spans="1:3" s="43" customFormat="1" x14ac:dyDescent="0.25">
      <c r="A233" s="113"/>
      <c r="B233" s="113"/>
      <c r="C233" s="113"/>
    </row>
    <row r="234" spans="1:3" s="43" customFormat="1" x14ac:dyDescent="0.25">
      <c r="A234" s="113"/>
      <c r="B234" s="113"/>
      <c r="C234" s="113"/>
    </row>
    <row r="235" spans="1:3" s="43" customFormat="1" x14ac:dyDescent="0.25">
      <c r="A235" s="113"/>
      <c r="B235" s="113"/>
      <c r="C235" s="113"/>
    </row>
    <row r="236" spans="1:3" s="43" customFormat="1" x14ac:dyDescent="0.25">
      <c r="A236" s="113"/>
      <c r="B236" s="113"/>
      <c r="C236" s="113"/>
    </row>
    <row r="237" spans="1:3" s="43" customFormat="1" x14ac:dyDescent="0.25">
      <c r="A237" s="113"/>
      <c r="B237" s="113"/>
      <c r="C237" s="113"/>
    </row>
    <row r="238" spans="1:3" s="43" customFormat="1" x14ac:dyDescent="0.25">
      <c r="A238" s="113"/>
      <c r="B238" s="113"/>
      <c r="C238" s="113"/>
    </row>
    <row r="239" spans="1:3" s="43" customFormat="1" x14ac:dyDescent="0.25">
      <c r="A239" s="113"/>
      <c r="B239" s="113"/>
      <c r="C239" s="113"/>
    </row>
    <row r="240" spans="1:3" s="43" customFormat="1" x14ac:dyDescent="0.25">
      <c r="A240" s="113"/>
      <c r="B240" s="113"/>
      <c r="C240" s="113"/>
    </row>
    <row r="241" spans="1:3" s="43" customFormat="1" x14ac:dyDescent="0.25">
      <c r="A241" s="113"/>
      <c r="B241" s="113"/>
      <c r="C241" s="113"/>
    </row>
    <row r="242" spans="1:3" s="43" customFormat="1" x14ac:dyDescent="0.25">
      <c r="A242" s="113"/>
      <c r="B242" s="113"/>
      <c r="C242" s="113"/>
    </row>
    <row r="243" spans="1:3" s="43" customFormat="1" x14ac:dyDescent="0.25">
      <c r="A243" s="113"/>
      <c r="B243" s="113"/>
      <c r="C243" s="113"/>
    </row>
    <row r="244" spans="1:3" s="43" customFormat="1" x14ac:dyDescent="0.25">
      <c r="A244" s="113"/>
      <c r="B244" s="113"/>
      <c r="C244" s="113"/>
    </row>
    <row r="245" spans="1:3" s="43" customFormat="1" x14ac:dyDescent="0.25">
      <c r="A245" s="113"/>
      <c r="B245" s="113"/>
      <c r="C245" s="113"/>
    </row>
    <row r="246" spans="1:3" s="43" customFormat="1" x14ac:dyDescent="0.25">
      <c r="A246" s="113"/>
      <c r="B246" s="113"/>
      <c r="C246" s="113"/>
    </row>
    <row r="247" spans="1:3" s="43" customFormat="1" x14ac:dyDescent="0.25">
      <c r="A247" s="113"/>
      <c r="B247" s="113"/>
      <c r="C247" s="113"/>
    </row>
    <row r="248" spans="1:3" s="43" customFormat="1" x14ac:dyDescent="0.25">
      <c r="A248" s="113"/>
      <c r="B248" s="113"/>
      <c r="C248" s="113"/>
    </row>
    <row r="249" spans="1:3" s="43" customFormat="1" x14ac:dyDescent="0.25">
      <c r="A249" s="113"/>
      <c r="B249" s="113"/>
      <c r="C249" s="113"/>
    </row>
    <row r="250" spans="1:3" s="43" customFormat="1" x14ac:dyDescent="0.25">
      <c r="A250" s="113"/>
      <c r="B250" s="113"/>
      <c r="C250" s="113"/>
    </row>
    <row r="251" spans="1:3" s="43" customFormat="1" x14ac:dyDescent="0.25">
      <c r="A251" s="113"/>
      <c r="B251" s="113"/>
      <c r="C251" s="113"/>
    </row>
    <row r="252" spans="1:3" s="43" customFormat="1" x14ac:dyDescent="0.25">
      <c r="A252" s="113"/>
      <c r="B252" s="113"/>
      <c r="C252" s="113"/>
    </row>
    <row r="253" spans="1:3" s="43" customFormat="1" x14ac:dyDescent="0.25">
      <c r="A253" s="113"/>
      <c r="B253" s="113"/>
      <c r="C253" s="113"/>
    </row>
    <row r="254" spans="1:3" s="43" customFormat="1" x14ac:dyDescent="0.25">
      <c r="A254" s="113"/>
      <c r="B254" s="113"/>
      <c r="C254" s="113"/>
    </row>
    <row r="255" spans="1:3" s="43" customFormat="1" x14ac:dyDescent="0.25">
      <c r="A255" s="113"/>
      <c r="B255" s="113"/>
      <c r="C255" s="113"/>
    </row>
    <row r="256" spans="1:3" s="43" customFormat="1" x14ac:dyDescent="0.25">
      <c r="A256" s="113"/>
      <c r="B256" s="113"/>
      <c r="C256" s="113"/>
    </row>
    <row r="257" spans="1:3" s="43" customFormat="1" x14ac:dyDescent="0.25">
      <c r="A257" s="113"/>
      <c r="B257" s="113"/>
      <c r="C257" s="113"/>
    </row>
    <row r="258" spans="1:3" s="43" customFormat="1" x14ac:dyDescent="0.25">
      <c r="A258" s="113"/>
      <c r="B258" s="113"/>
      <c r="C258" s="113"/>
    </row>
    <row r="259" spans="1:3" s="43" customFormat="1" x14ac:dyDescent="0.25">
      <c r="A259" s="113"/>
      <c r="B259" s="113"/>
      <c r="C259" s="113"/>
    </row>
    <row r="260" spans="1:3" s="43" customFormat="1" x14ac:dyDescent="0.25">
      <c r="A260" s="113"/>
      <c r="B260" s="113"/>
      <c r="C260" s="113"/>
    </row>
    <row r="261" spans="1:3" s="43" customFormat="1" x14ac:dyDescent="0.25">
      <c r="A261" s="113"/>
      <c r="B261" s="113"/>
      <c r="C261" s="113"/>
    </row>
    <row r="262" spans="1:3" s="43" customFormat="1" x14ac:dyDescent="0.25">
      <c r="A262" s="113"/>
      <c r="B262" s="113"/>
      <c r="C262" s="113"/>
    </row>
    <row r="263" spans="1:3" s="43" customFormat="1" x14ac:dyDescent="0.25">
      <c r="A263" s="113"/>
      <c r="B263" s="113"/>
      <c r="C263" s="113"/>
    </row>
    <row r="264" spans="1:3" s="43" customFormat="1" x14ac:dyDescent="0.25">
      <c r="A264" s="113"/>
      <c r="B264" s="113"/>
      <c r="C264" s="113"/>
    </row>
    <row r="265" spans="1:3" s="43" customFormat="1" x14ac:dyDescent="0.25">
      <c r="A265" s="113"/>
      <c r="B265" s="113"/>
      <c r="C265" s="113"/>
    </row>
    <row r="266" spans="1:3" s="43" customFormat="1" x14ac:dyDescent="0.25">
      <c r="A266" s="113"/>
      <c r="B266" s="113"/>
      <c r="C266" s="113"/>
    </row>
    <row r="267" spans="1:3" s="43" customFormat="1" x14ac:dyDescent="0.25">
      <c r="A267" s="113"/>
      <c r="B267" s="113"/>
      <c r="C267" s="113"/>
    </row>
    <row r="268" spans="1:3" s="43" customFormat="1" x14ac:dyDescent="0.25">
      <c r="A268" s="113"/>
      <c r="B268" s="113"/>
      <c r="C268" s="113"/>
    </row>
    <row r="269" spans="1:3" s="43" customFormat="1" x14ac:dyDescent="0.25">
      <c r="A269" s="113"/>
      <c r="B269" s="113"/>
      <c r="C269" s="113"/>
    </row>
    <row r="270" spans="1:3" s="43" customFormat="1" x14ac:dyDescent="0.25">
      <c r="A270" s="113"/>
      <c r="B270" s="113"/>
      <c r="C270" s="113"/>
    </row>
    <row r="271" spans="1:3" s="43" customFormat="1" x14ac:dyDescent="0.25">
      <c r="A271" s="113"/>
      <c r="B271" s="113"/>
      <c r="C271" s="113"/>
    </row>
    <row r="272" spans="1:3" s="43" customFormat="1" x14ac:dyDescent="0.25">
      <c r="A272" s="113"/>
      <c r="B272" s="113"/>
      <c r="C272" s="113"/>
    </row>
    <row r="273" spans="1:3" s="43" customFormat="1" x14ac:dyDescent="0.25">
      <c r="A273" s="113"/>
      <c r="B273" s="113"/>
      <c r="C273" s="113"/>
    </row>
    <row r="274" spans="1:3" s="43" customFormat="1" x14ac:dyDescent="0.25">
      <c r="A274" s="113"/>
      <c r="B274" s="113"/>
      <c r="C274" s="113"/>
    </row>
    <row r="275" spans="1:3" s="43" customFormat="1" x14ac:dyDescent="0.25">
      <c r="A275" s="113"/>
      <c r="B275" s="113"/>
      <c r="C275" s="113"/>
    </row>
    <row r="276" spans="1:3" s="43" customFormat="1" x14ac:dyDescent="0.25">
      <c r="A276" s="113"/>
      <c r="B276" s="113"/>
      <c r="C276" s="113"/>
    </row>
    <row r="277" spans="1:3" s="43" customFormat="1" x14ac:dyDescent="0.25">
      <c r="A277" s="113"/>
      <c r="B277" s="113"/>
      <c r="C277" s="113"/>
    </row>
    <row r="278" spans="1:3" s="43" customFormat="1" x14ac:dyDescent="0.25">
      <c r="A278" s="113"/>
      <c r="B278" s="113"/>
      <c r="C278" s="113"/>
    </row>
    <row r="279" spans="1:3" s="43" customFormat="1" x14ac:dyDescent="0.25">
      <c r="A279" s="113"/>
      <c r="B279" s="113"/>
      <c r="C279" s="113"/>
    </row>
    <row r="280" spans="1:3" s="43" customFormat="1" x14ac:dyDescent="0.25">
      <c r="A280" s="113"/>
      <c r="B280" s="113"/>
      <c r="C280" s="113"/>
    </row>
    <row r="281" spans="1:3" s="43" customFormat="1" x14ac:dyDescent="0.25">
      <c r="A281" s="113"/>
      <c r="B281" s="113"/>
      <c r="C281" s="113"/>
    </row>
    <row r="282" spans="1:3" s="43" customFormat="1" x14ac:dyDescent="0.25">
      <c r="A282" s="113"/>
      <c r="B282" s="113"/>
      <c r="C282" s="113"/>
    </row>
    <row r="283" spans="1:3" s="43" customFormat="1" x14ac:dyDescent="0.25">
      <c r="A283" s="113"/>
      <c r="B283" s="113"/>
      <c r="C283" s="113"/>
    </row>
    <row r="284" spans="1:3" s="43" customFormat="1" x14ac:dyDescent="0.25">
      <c r="A284" s="113"/>
      <c r="B284" s="113"/>
      <c r="C284" s="113"/>
    </row>
    <row r="285" spans="1:3" s="43" customFormat="1" x14ac:dyDescent="0.25">
      <c r="A285" s="113"/>
      <c r="B285" s="113"/>
      <c r="C285" s="113"/>
    </row>
  </sheetData>
  <mergeCells count="1">
    <mergeCell ref="A1:I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85" firstPageNumber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workbookViewId="0">
      <selection activeCell="E26" sqref="E26"/>
    </sheetView>
  </sheetViews>
  <sheetFormatPr defaultColWidth="11.42578125" defaultRowHeight="15" x14ac:dyDescent="0.25"/>
  <cols>
    <col min="1" max="1" width="4.28515625" style="113" customWidth="1"/>
    <col min="2" max="2" width="5" style="113" customWidth="1"/>
    <col min="3" max="3" width="7.140625" style="113" customWidth="1"/>
    <col min="4" max="4" width="5.28515625" style="114" hidden="1" customWidth="1"/>
    <col min="5" max="5" width="47.7109375" style="115" customWidth="1"/>
    <col min="6" max="6" width="15" style="115" customWidth="1"/>
    <col min="7" max="7" width="14" style="115" customWidth="1"/>
    <col min="8" max="8" width="14.42578125" style="115" customWidth="1"/>
    <col min="9" max="10" width="14.28515625" style="115" customWidth="1"/>
    <col min="11" max="16384" width="11.42578125" style="115"/>
  </cols>
  <sheetData>
    <row r="1" spans="1:10" s="176" customFormat="1" ht="31.9" customHeight="1" x14ac:dyDescent="0.25">
      <c r="A1" s="332" t="s">
        <v>35</v>
      </c>
      <c r="B1" s="333"/>
      <c r="C1" s="333"/>
      <c r="D1" s="333"/>
      <c r="E1" s="333"/>
      <c r="F1" s="333"/>
      <c r="G1" s="334"/>
      <c r="H1" s="331"/>
      <c r="I1" s="331"/>
      <c r="J1" s="331"/>
    </row>
    <row r="2" spans="1:10" s="43" customFormat="1" ht="42.75" customHeight="1" x14ac:dyDescent="0.25">
      <c r="A2" s="182" t="s">
        <v>1</v>
      </c>
      <c r="B2" s="124" t="s">
        <v>0</v>
      </c>
      <c r="C2" s="124" t="s">
        <v>266</v>
      </c>
      <c r="D2" s="124" t="s">
        <v>2</v>
      </c>
      <c r="E2" s="183"/>
      <c r="F2" s="123" t="s">
        <v>267</v>
      </c>
      <c r="G2" s="123" t="s">
        <v>268</v>
      </c>
      <c r="H2" s="123" t="s">
        <v>269</v>
      </c>
      <c r="I2" s="123" t="s">
        <v>270</v>
      </c>
      <c r="J2" s="123" t="s">
        <v>271</v>
      </c>
    </row>
    <row r="3" spans="1:10" s="39" customFormat="1" ht="10.5" customHeight="1" x14ac:dyDescent="0.2">
      <c r="A3" s="195">
        <v>1</v>
      </c>
      <c r="B3" s="117">
        <v>2</v>
      </c>
      <c r="C3" s="117">
        <v>3</v>
      </c>
      <c r="D3" s="117"/>
      <c r="E3" s="196">
        <v>4</v>
      </c>
      <c r="F3" s="119">
        <v>5</v>
      </c>
      <c r="G3" s="119">
        <v>6</v>
      </c>
      <c r="H3" s="120">
        <v>7</v>
      </c>
      <c r="I3" s="120">
        <v>8</v>
      </c>
      <c r="J3" s="120">
        <v>9</v>
      </c>
    </row>
    <row r="4" spans="1:10" s="43" customFormat="1" ht="27" customHeight="1" x14ac:dyDescent="0.25">
      <c r="A4" s="184"/>
      <c r="B4" s="184"/>
      <c r="C4" s="294"/>
      <c r="D4" s="184"/>
      <c r="E4" s="30" t="s">
        <v>54</v>
      </c>
      <c r="F4" s="185">
        <f>F5-F15</f>
        <v>914541736</v>
      </c>
      <c r="G4" s="185">
        <f>G5-G15</f>
        <v>595000000</v>
      </c>
      <c r="H4" s="185">
        <f>H5-H15</f>
        <v>284703000</v>
      </c>
      <c r="I4" s="185">
        <f>I5-I15</f>
        <v>739445100.13599992</v>
      </c>
      <c r="J4" s="185">
        <f>J5-J15</f>
        <v>745032969.96800017</v>
      </c>
    </row>
    <row r="5" spans="1:10" s="43" customFormat="1" ht="29.25" x14ac:dyDescent="0.25">
      <c r="A5" s="126">
        <v>8</v>
      </c>
      <c r="B5" s="126"/>
      <c r="C5" s="295"/>
      <c r="D5" s="126"/>
      <c r="E5" s="57" t="s">
        <v>24</v>
      </c>
      <c r="F5" s="130">
        <f>F9+F6</f>
        <v>1681041736</v>
      </c>
      <c r="G5" s="130">
        <f>G9+G6</f>
        <v>1679850000</v>
      </c>
      <c r="H5" s="130">
        <f>H9+H6</f>
        <v>1708503000</v>
      </c>
      <c r="I5" s="130">
        <f>I9+I6</f>
        <v>2476553100</v>
      </c>
      <c r="J5" s="130">
        <f>J9+J6</f>
        <v>2294282970</v>
      </c>
    </row>
    <row r="6" spans="1:10" s="43" customFormat="1" ht="29.25" x14ac:dyDescent="0.25">
      <c r="A6" s="126"/>
      <c r="B6" s="186">
        <v>83</v>
      </c>
      <c r="C6" s="295"/>
      <c r="D6" s="126"/>
      <c r="E6" s="57" t="s">
        <v>214</v>
      </c>
      <c r="F6" s="130">
        <f>F7</f>
        <v>0</v>
      </c>
      <c r="G6" s="130">
        <f>G7</f>
        <v>0</v>
      </c>
      <c r="H6" s="130">
        <f t="shared" ref="H6:H7" si="0">H7</f>
        <v>10000000</v>
      </c>
      <c r="I6" s="187">
        <f>I7</f>
        <v>0</v>
      </c>
      <c r="J6" s="187">
        <f>J7</f>
        <v>0</v>
      </c>
    </row>
    <row r="7" spans="1:10" s="189" customFormat="1" ht="30" x14ac:dyDescent="0.25">
      <c r="A7" s="154"/>
      <c r="B7" s="154"/>
      <c r="C7" s="296">
        <v>834</v>
      </c>
      <c r="D7" s="154"/>
      <c r="E7" s="88" t="s">
        <v>214</v>
      </c>
      <c r="F7" s="137">
        <f>F8</f>
        <v>0</v>
      </c>
      <c r="G7" s="137">
        <f>G8</f>
        <v>0</v>
      </c>
      <c r="H7" s="137">
        <f t="shared" si="0"/>
        <v>10000000</v>
      </c>
      <c r="I7" s="168">
        <f>I8</f>
        <v>0</v>
      </c>
      <c r="J7" s="168">
        <f>J8</f>
        <v>0</v>
      </c>
    </row>
    <row r="8" spans="1:10" s="174" customFormat="1" ht="25.5" hidden="1" customHeight="1" x14ac:dyDescent="0.25">
      <c r="A8" s="154"/>
      <c r="B8" s="154"/>
      <c r="C8" s="297"/>
      <c r="D8" s="154" t="s">
        <v>215</v>
      </c>
      <c r="E8" s="88" t="s">
        <v>214</v>
      </c>
      <c r="F8" s="137">
        <v>0</v>
      </c>
      <c r="G8" s="137">
        <v>0</v>
      </c>
      <c r="H8" s="137">
        <v>10000000</v>
      </c>
      <c r="I8" s="191">
        <v>0</v>
      </c>
      <c r="J8" s="191">
        <v>0</v>
      </c>
    </row>
    <row r="9" spans="1:10" s="174" customFormat="1" ht="13.5" customHeight="1" x14ac:dyDescent="0.25">
      <c r="A9" s="190"/>
      <c r="B9" s="190">
        <v>84</v>
      </c>
      <c r="C9" s="297"/>
      <c r="D9" s="190"/>
      <c r="E9" s="192" t="s">
        <v>53</v>
      </c>
      <c r="F9" s="146">
        <f>F10+F13</f>
        <v>1681041736</v>
      </c>
      <c r="G9" s="146">
        <f>G10+G13</f>
        <v>1679850000</v>
      </c>
      <c r="H9" s="146">
        <f>H10+H13</f>
        <v>1698503000</v>
      </c>
      <c r="I9" s="146">
        <f>I10+I13</f>
        <v>2476553100</v>
      </c>
      <c r="J9" s="146">
        <f>J10+J13</f>
        <v>2294282970</v>
      </c>
    </row>
    <row r="10" spans="1:10" s="189" customFormat="1" ht="30" x14ac:dyDescent="0.25">
      <c r="A10" s="154"/>
      <c r="B10" s="154"/>
      <c r="C10" s="296">
        <v>844</v>
      </c>
      <c r="D10" s="154"/>
      <c r="E10" s="88" t="s">
        <v>154</v>
      </c>
      <c r="F10" s="137">
        <f>F11+F12</f>
        <v>1681041736</v>
      </c>
      <c r="G10" s="137">
        <f>G11+G12</f>
        <v>1624850000</v>
      </c>
      <c r="H10" s="137">
        <f>H11+H12</f>
        <v>1698503000</v>
      </c>
      <c r="I10" s="138">
        <f>I11+I12</f>
        <v>2476553100</v>
      </c>
      <c r="J10" s="138">
        <f>J11+J12</f>
        <v>2294282970</v>
      </c>
    </row>
    <row r="11" spans="1:10" s="189" customFormat="1" ht="25.5" hidden="1" customHeight="1" x14ac:dyDescent="0.25">
      <c r="A11" s="154"/>
      <c r="B11" s="154"/>
      <c r="C11" s="296"/>
      <c r="D11" s="188">
        <v>8443</v>
      </c>
      <c r="E11" s="88" t="s">
        <v>146</v>
      </c>
      <c r="F11" s="137">
        <v>1599550483</v>
      </c>
      <c r="G11" s="137">
        <v>1487550000</v>
      </c>
      <c r="H11" s="137">
        <v>1630503000</v>
      </c>
      <c r="I11" s="138">
        <v>2476553100</v>
      </c>
      <c r="J11" s="138">
        <v>2294282970</v>
      </c>
    </row>
    <row r="12" spans="1:10" s="189" customFormat="1" ht="13.5" hidden="1" customHeight="1" x14ac:dyDescent="0.25">
      <c r="A12" s="154"/>
      <c r="B12" s="154"/>
      <c r="C12" s="296"/>
      <c r="D12" s="154">
        <v>8446</v>
      </c>
      <c r="E12" s="88" t="s">
        <v>147</v>
      </c>
      <c r="F12" s="137">
        <v>81491253</v>
      </c>
      <c r="G12" s="137">
        <v>137300000</v>
      </c>
      <c r="H12" s="137">
        <v>68000000</v>
      </c>
      <c r="I12" s="138">
        <v>0</v>
      </c>
      <c r="J12" s="138">
        <v>0</v>
      </c>
    </row>
    <row r="13" spans="1:10" s="189" customFormat="1" ht="13.15" customHeight="1" x14ac:dyDescent="0.25">
      <c r="A13" s="154"/>
      <c r="B13" s="154"/>
      <c r="C13" s="296">
        <v>847</v>
      </c>
      <c r="D13" s="154"/>
      <c r="E13" s="88" t="s">
        <v>203</v>
      </c>
      <c r="F13" s="137">
        <f>F14</f>
        <v>0</v>
      </c>
      <c r="G13" s="137">
        <f>G14</f>
        <v>55000000</v>
      </c>
      <c r="H13" s="137">
        <f>H14</f>
        <v>0</v>
      </c>
      <c r="I13" s="138">
        <f>I14</f>
        <v>0</v>
      </c>
      <c r="J13" s="138">
        <f>J14</f>
        <v>0</v>
      </c>
    </row>
    <row r="14" spans="1:10" s="174" customFormat="1" ht="13.15" hidden="1" customHeight="1" x14ac:dyDescent="0.25">
      <c r="A14" s="154"/>
      <c r="B14" s="154"/>
      <c r="C14" s="297"/>
      <c r="D14" s="154">
        <v>8471</v>
      </c>
      <c r="E14" s="88" t="s">
        <v>202</v>
      </c>
      <c r="F14" s="137">
        <v>0</v>
      </c>
      <c r="G14" s="137">
        <v>55000000</v>
      </c>
      <c r="H14" s="137">
        <v>0</v>
      </c>
      <c r="I14" s="191">
        <v>0</v>
      </c>
      <c r="J14" s="191">
        <v>0</v>
      </c>
    </row>
    <row r="15" spans="1:10" s="174" customFormat="1" ht="30" customHeight="1" x14ac:dyDescent="0.25">
      <c r="A15" s="193">
        <v>5</v>
      </c>
      <c r="B15" s="190"/>
      <c r="C15" s="297"/>
      <c r="D15" s="190"/>
      <c r="E15" s="77" t="s">
        <v>25</v>
      </c>
      <c r="F15" s="146">
        <f>F16</f>
        <v>766500000</v>
      </c>
      <c r="G15" s="146">
        <f>G16</f>
        <v>1084850000</v>
      </c>
      <c r="H15" s="146">
        <f t="shared" ref="H15" si="1">H16</f>
        <v>1423800000</v>
      </c>
      <c r="I15" s="146">
        <f>I16</f>
        <v>1737107999.8640001</v>
      </c>
      <c r="J15" s="146">
        <f>J16</f>
        <v>1549250000.0319998</v>
      </c>
    </row>
    <row r="16" spans="1:10" s="174" customFormat="1" ht="29.25" x14ac:dyDescent="0.25">
      <c r="A16" s="154"/>
      <c r="B16" s="190">
        <v>54</v>
      </c>
      <c r="C16" s="296"/>
      <c r="D16" s="154"/>
      <c r="E16" s="198" t="s">
        <v>155</v>
      </c>
      <c r="F16" s="146">
        <f>F17+F20</f>
        <v>766500000</v>
      </c>
      <c r="G16" s="146">
        <f>G17+G20</f>
        <v>1084850000</v>
      </c>
      <c r="H16" s="146">
        <f t="shared" ref="H16" si="2">H17+H20</f>
        <v>1423800000</v>
      </c>
      <c r="I16" s="146">
        <f>I17+I20</f>
        <v>1737107999.8640001</v>
      </c>
      <c r="J16" s="146">
        <f>J17+J20</f>
        <v>1549250000.0319998</v>
      </c>
    </row>
    <row r="17" spans="1:10" s="189" customFormat="1" ht="45" x14ac:dyDescent="0.25">
      <c r="A17" s="154"/>
      <c r="B17" s="154"/>
      <c r="C17" s="296">
        <v>544</v>
      </c>
      <c r="D17" s="154"/>
      <c r="E17" s="88" t="s">
        <v>143</v>
      </c>
      <c r="F17" s="137">
        <f>F18+F19</f>
        <v>766500000</v>
      </c>
      <c r="G17" s="137">
        <f>G18+G19</f>
        <v>1029850000</v>
      </c>
      <c r="H17" s="137">
        <f>H18+H19</f>
        <v>1423800000</v>
      </c>
      <c r="I17" s="138">
        <f>I18+I19</f>
        <v>1737107999.8640001</v>
      </c>
      <c r="J17" s="138">
        <f>J18+J19</f>
        <v>1549250000.0319998</v>
      </c>
    </row>
    <row r="18" spans="1:10" s="189" customFormat="1" ht="25.5" hidden="1" customHeight="1" x14ac:dyDescent="0.25">
      <c r="A18" s="154"/>
      <c r="B18" s="154"/>
      <c r="C18" s="296"/>
      <c r="D18" s="188">
        <v>5443</v>
      </c>
      <c r="E18" s="88" t="s">
        <v>144</v>
      </c>
      <c r="F18" s="137">
        <v>649100000</v>
      </c>
      <c r="G18" s="137">
        <v>907993000</v>
      </c>
      <c r="H18" s="137">
        <v>1293350000</v>
      </c>
      <c r="I18" s="138">
        <v>1600135000.2520001</v>
      </c>
      <c r="J18" s="138">
        <v>1434306999.9239998</v>
      </c>
    </row>
    <row r="19" spans="1:10" s="189" customFormat="1" ht="13.5" hidden="1" customHeight="1" x14ac:dyDescent="0.25">
      <c r="A19" s="154"/>
      <c r="B19" s="154"/>
      <c r="C19" s="296"/>
      <c r="D19" s="154">
        <v>5446</v>
      </c>
      <c r="E19" s="88" t="s">
        <v>145</v>
      </c>
      <c r="F19" s="137">
        <v>117400000</v>
      </c>
      <c r="G19" s="137">
        <v>121857000</v>
      </c>
      <c r="H19" s="137">
        <v>130450000</v>
      </c>
      <c r="I19" s="138">
        <v>136972999.61199999</v>
      </c>
      <c r="J19" s="138">
        <v>114943000.10799998</v>
      </c>
    </row>
    <row r="20" spans="1:10" s="189" customFormat="1" ht="13.15" customHeight="1" x14ac:dyDescent="0.25">
      <c r="A20" s="154"/>
      <c r="B20" s="154"/>
      <c r="C20" s="296">
        <v>547</v>
      </c>
      <c r="D20" s="154"/>
      <c r="E20" s="88" t="s">
        <v>205</v>
      </c>
      <c r="F20" s="137">
        <f>F21</f>
        <v>0</v>
      </c>
      <c r="G20" s="137">
        <f>G21</f>
        <v>55000000</v>
      </c>
      <c r="H20" s="137">
        <f>H21</f>
        <v>0</v>
      </c>
      <c r="I20" s="168">
        <f>I21</f>
        <v>0</v>
      </c>
      <c r="J20" s="168">
        <f>J21</f>
        <v>0</v>
      </c>
    </row>
    <row r="21" spans="1:10" s="174" customFormat="1" ht="13.15" hidden="1" customHeight="1" x14ac:dyDescent="0.25">
      <c r="A21" s="154"/>
      <c r="B21" s="154"/>
      <c r="C21" s="297"/>
      <c r="D21" s="154">
        <v>5471</v>
      </c>
      <c r="E21" s="88" t="s">
        <v>204</v>
      </c>
      <c r="F21" s="137">
        <v>0</v>
      </c>
      <c r="G21" s="137">
        <v>55000000</v>
      </c>
      <c r="H21" s="137">
        <v>0</v>
      </c>
      <c r="I21" s="191">
        <v>0</v>
      </c>
      <c r="J21" s="191">
        <v>0</v>
      </c>
    </row>
    <row r="22" spans="1:10" s="174" customFormat="1" x14ac:dyDescent="0.25">
      <c r="A22" s="154"/>
      <c r="B22" s="154"/>
      <c r="C22" s="296"/>
      <c r="D22" s="154"/>
      <c r="E22" s="175"/>
      <c r="F22" s="175"/>
      <c r="G22" s="175"/>
      <c r="H22" s="175"/>
      <c r="I22" s="175"/>
      <c r="J22" s="175"/>
    </row>
    <row r="23" spans="1:10" s="174" customFormat="1" x14ac:dyDescent="0.25">
      <c r="A23" s="194"/>
      <c r="B23" s="194"/>
      <c r="C23" s="194"/>
      <c r="D23" s="194"/>
    </row>
    <row r="24" spans="1:10" s="43" customFormat="1" x14ac:dyDescent="0.25">
      <c r="A24" s="113"/>
      <c r="B24" s="113"/>
      <c r="C24" s="113"/>
      <c r="D24" s="113"/>
    </row>
    <row r="25" spans="1:10" s="43" customFormat="1" x14ac:dyDescent="0.25">
      <c r="A25" s="113"/>
      <c r="B25" s="113"/>
      <c r="C25" s="113"/>
      <c r="D25" s="113"/>
    </row>
    <row r="26" spans="1:10" s="43" customFormat="1" x14ac:dyDescent="0.25">
      <c r="A26" s="113"/>
      <c r="B26" s="113"/>
      <c r="C26" s="113"/>
      <c r="D26" s="113"/>
    </row>
    <row r="27" spans="1:10" s="43" customFormat="1" x14ac:dyDescent="0.25">
      <c r="A27" s="113"/>
      <c r="B27" s="113"/>
      <c r="C27" s="113"/>
      <c r="D27" s="113"/>
    </row>
    <row r="28" spans="1:10" s="43" customFormat="1" x14ac:dyDescent="0.25">
      <c r="A28" s="113"/>
      <c r="B28" s="113"/>
      <c r="C28" s="113"/>
      <c r="D28" s="113"/>
    </row>
    <row r="29" spans="1:10" s="43" customFormat="1" x14ac:dyDescent="0.25">
      <c r="A29" s="113"/>
      <c r="B29" s="113"/>
      <c r="C29" s="113"/>
      <c r="D29" s="113"/>
    </row>
    <row r="30" spans="1:10" s="43" customFormat="1" x14ac:dyDescent="0.25">
      <c r="A30" s="113"/>
      <c r="B30" s="113"/>
      <c r="C30" s="113"/>
      <c r="D30" s="113"/>
    </row>
    <row r="31" spans="1:10" s="43" customFormat="1" x14ac:dyDescent="0.25">
      <c r="A31" s="113"/>
      <c r="B31" s="113"/>
      <c r="C31" s="113"/>
      <c r="D31" s="113"/>
    </row>
    <row r="32" spans="1:10" s="43" customFormat="1" x14ac:dyDescent="0.25">
      <c r="A32" s="113"/>
      <c r="B32" s="113"/>
      <c r="C32" s="113"/>
      <c r="D32" s="113"/>
    </row>
    <row r="33" spans="1:4" s="43" customFormat="1" x14ac:dyDescent="0.25">
      <c r="A33" s="113"/>
      <c r="B33" s="113"/>
      <c r="C33" s="113"/>
      <c r="D33" s="113"/>
    </row>
    <row r="34" spans="1:4" s="43" customFormat="1" x14ac:dyDescent="0.25">
      <c r="A34" s="113"/>
      <c r="B34" s="113"/>
      <c r="C34" s="113"/>
      <c r="D34" s="113"/>
    </row>
    <row r="35" spans="1:4" s="43" customFormat="1" x14ac:dyDescent="0.25">
      <c r="A35" s="113"/>
      <c r="B35" s="113"/>
      <c r="C35" s="113"/>
      <c r="D35" s="113"/>
    </row>
    <row r="36" spans="1:4" s="43" customFormat="1" x14ac:dyDescent="0.25">
      <c r="A36" s="113"/>
      <c r="B36" s="113"/>
      <c r="C36" s="113"/>
      <c r="D36" s="113"/>
    </row>
    <row r="37" spans="1:4" s="43" customFormat="1" x14ac:dyDescent="0.25">
      <c r="A37" s="113"/>
      <c r="B37" s="113"/>
      <c r="C37" s="113"/>
      <c r="D37" s="113"/>
    </row>
    <row r="38" spans="1:4" s="43" customFormat="1" x14ac:dyDescent="0.25">
      <c r="A38" s="113"/>
      <c r="B38" s="113"/>
      <c r="C38" s="113"/>
      <c r="D38" s="113"/>
    </row>
    <row r="39" spans="1:4" s="43" customFormat="1" x14ac:dyDescent="0.25">
      <c r="A39" s="113"/>
      <c r="B39" s="113"/>
      <c r="C39" s="113"/>
      <c r="D39" s="113"/>
    </row>
    <row r="40" spans="1:4" s="43" customFormat="1" x14ac:dyDescent="0.25">
      <c r="A40" s="113"/>
      <c r="B40" s="113"/>
      <c r="C40" s="113"/>
      <c r="D40" s="113"/>
    </row>
    <row r="41" spans="1:4" s="43" customFormat="1" x14ac:dyDescent="0.25">
      <c r="A41" s="113"/>
      <c r="B41" s="113"/>
      <c r="C41" s="113"/>
      <c r="D41" s="113"/>
    </row>
    <row r="42" spans="1:4" s="43" customFormat="1" x14ac:dyDescent="0.25">
      <c r="A42" s="113"/>
      <c r="B42" s="113"/>
      <c r="C42" s="113"/>
      <c r="D42" s="113"/>
    </row>
    <row r="43" spans="1:4" s="43" customFormat="1" x14ac:dyDescent="0.25">
      <c r="A43" s="113"/>
      <c r="B43" s="113"/>
      <c r="C43" s="113"/>
      <c r="D43" s="113"/>
    </row>
    <row r="44" spans="1:4" s="43" customFormat="1" x14ac:dyDescent="0.25">
      <c r="A44" s="113"/>
      <c r="B44" s="113"/>
      <c r="C44" s="113"/>
      <c r="D44" s="113"/>
    </row>
    <row r="45" spans="1:4" s="43" customFormat="1" x14ac:dyDescent="0.25">
      <c r="A45" s="113"/>
      <c r="B45" s="113"/>
      <c r="C45" s="113"/>
      <c r="D45" s="113"/>
    </row>
    <row r="46" spans="1:4" s="43" customFormat="1" x14ac:dyDescent="0.25">
      <c r="A46" s="113"/>
      <c r="B46" s="113"/>
      <c r="C46" s="113"/>
      <c r="D46" s="113"/>
    </row>
    <row r="47" spans="1:4" s="43" customFormat="1" x14ac:dyDescent="0.25">
      <c r="A47" s="113"/>
      <c r="B47" s="113"/>
      <c r="C47" s="113"/>
      <c r="D47" s="113"/>
    </row>
    <row r="48" spans="1:4" s="43" customFormat="1" x14ac:dyDescent="0.25">
      <c r="A48" s="113"/>
      <c r="B48" s="113"/>
      <c r="C48" s="113"/>
      <c r="D48" s="113"/>
    </row>
    <row r="49" spans="1:4" s="43" customFormat="1" x14ac:dyDescent="0.25">
      <c r="A49" s="113"/>
      <c r="B49" s="113"/>
      <c r="C49" s="113"/>
      <c r="D49" s="113"/>
    </row>
    <row r="50" spans="1:4" s="43" customFormat="1" x14ac:dyDescent="0.25">
      <c r="A50" s="113"/>
      <c r="B50" s="113"/>
      <c r="C50" s="113"/>
      <c r="D50" s="113"/>
    </row>
    <row r="51" spans="1:4" s="43" customFormat="1" x14ac:dyDescent="0.25">
      <c r="A51" s="113"/>
      <c r="B51" s="113"/>
      <c r="C51" s="113"/>
      <c r="D51" s="113"/>
    </row>
    <row r="52" spans="1:4" s="43" customFormat="1" x14ac:dyDescent="0.25">
      <c r="A52" s="113"/>
      <c r="B52" s="113"/>
      <c r="C52" s="113"/>
      <c r="D52" s="113"/>
    </row>
    <row r="53" spans="1:4" s="43" customFormat="1" x14ac:dyDescent="0.25">
      <c r="A53" s="113"/>
      <c r="B53" s="113"/>
      <c r="C53" s="113"/>
      <c r="D53" s="113"/>
    </row>
    <row r="54" spans="1:4" s="43" customFormat="1" x14ac:dyDescent="0.25">
      <c r="A54" s="113"/>
      <c r="B54" s="113"/>
      <c r="C54" s="113"/>
      <c r="D54" s="113"/>
    </row>
    <row r="55" spans="1:4" s="43" customFormat="1" x14ac:dyDescent="0.25">
      <c r="A55" s="113"/>
      <c r="B55" s="113"/>
      <c r="C55" s="113"/>
      <c r="D55" s="113"/>
    </row>
    <row r="56" spans="1:4" s="43" customFormat="1" x14ac:dyDescent="0.25">
      <c r="A56" s="113"/>
      <c r="B56" s="113"/>
      <c r="C56" s="113"/>
      <c r="D56" s="113"/>
    </row>
    <row r="57" spans="1:4" s="43" customFormat="1" x14ac:dyDescent="0.25">
      <c r="A57" s="113"/>
      <c r="B57" s="113"/>
      <c r="C57" s="113"/>
      <c r="D57" s="113"/>
    </row>
    <row r="58" spans="1:4" s="43" customFormat="1" x14ac:dyDescent="0.25">
      <c r="A58" s="113"/>
      <c r="B58" s="113"/>
      <c r="C58" s="113"/>
      <c r="D58" s="113"/>
    </row>
    <row r="59" spans="1:4" s="43" customFormat="1" x14ac:dyDescent="0.25">
      <c r="A59" s="113"/>
      <c r="B59" s="113"/>
      <c r="C59" s="113"/>
      <c r="D59" s="113"/>
    </row>
    <row r="60" spans="1:4" s="43" customFormat="1" x14ac:dyDescent="0.25">
      <c r="A60" s="113"/>
      <c r="B60" s="113"/>
      <c r="C60" s="113"/>
      <c r="D60" s="113"/>
    </row>
    <row r="61" spans="1:4" s="43" customFormat="1" x14ac:dyDescent="0.25">
      <c r="A61" s="113"/>
      <c r="B61" s="113"/>
      <c r="C61" s="113"/>
      <c r="D61" s="113"/>
    </row>
    <row r="62" spans="1:4" s="43" customFormat="1" x14ac:dyDescent="0.25">
      <c r="A62" s="113"/>
      <c r="B62" s="113"/>
      <c r="C62" s="113"/>
      <c r="D62" s="113"/>
    </row>
    <row r="63" spans="1:4" s="43" customFormat="1" x14ac:dyDescent="0.25">
      <c r="A63" s="113"/>
      <c r="B63" s="113"/>
      <c r="C63" s="113"/>
      <c r="D63" s="113"/>
    </row>
    <row r="64" spans="1:4" s="43" customFormat="1" x14ac:dyDescent="0.25">
      <c r="A64" s="113"/>
      <c r="B64" s="113"/>
      <c r="C64" s="113"/>
      <c r="D64" s="113"/>
    </row>
    <row r="65" spans="1:4" s="43" customFormat="1" x14ac:dyDescent="0.25">
      <c r="A65" s="113"/>
      <c r="B65" s="113"/>
      <c r="C65" s="113"/>
      <c r="D65" s="113"/>
    </row>
    <row r="66" spans="1:4" s="43" customFormat="1" x14ac:dyDescent="0.25">
      <c r="A66" s="113"/>
      <c r="B66" s="113"/>
      <c r="C66" s="113"/>
      <c r="D66" s="113"/>
    </row>
    <row r="67" spans="1:4" s="43" customFormat="1" x14ac:dyDescent="0.25">
      <c r="A67" s="113"/>
      <c r="B67" s="113"/>
      <c r="C67" s="113"/>
      <c r="D67" s="113"/>
    </row>
    <row r="68" spans="1:4" s="43" customFormat="1" x14ac:dyDescent="0.25">
      <c r="A68" s="113"/>
      <c r="B68" s="113"/>
      <c r="C68" s="113"/>
      <c r="D68" s="113"/>
    </row>
    <row r="69" spans="1:4" s="43" customFormat="1" x14ac:dyDescent="0.25">
      <c r="A69" s="113"/>
      <c r="B69" s="113"/>
      <c r="C69" s="113"/>
      <c r="D69" s="113"/>
    </row>
    <row r="70" spans="1:4" s="43" customFormat="1" x14ac:dyDescent="0.25">
      <c r="A70" s="113"/>
      <c r="B70" s="113"/>
      <c r="C70" s="113"/>
      <c r="D70" s="113"/>
    </row>
    <row r="71" spans="1:4" s="43" customFormat="1" x14ac:dyDescent="0.25">
      <c r="A71" s="113"/>
      <c r="B71" s="113"/>
      <c r="C71" s="113"/>
      <c r="D71" s="113"/>
    </row>
    <row r="72" spans="1:4" s="43" customFormat="1" x14ac:dyDescent="0.25">
      <c r="A72" s="113"/>
      <c r="B72" s="113"/>
      <c r="C72" s="113"/>
      <c r="D72" s="113"/>
    </row>
    <row r="73" spans="1:4" s="43" customFormat="1" x14ac:dyDescent="0.25">
      <c r="A73" s="113"/>
      <c r="B73" s="113"/>
      <c r="C73" s="113"/>
      <c r="D73" s="113"/>
    </row>
    <row r="74" spans="1:4" s="43" customFormat="1" x14ac:dyDescent="0.25">
      <c r="A74" s="113"/>
      <c r="B74" s="113"/>
      <c r="C74" s="113"/>
      <c r="D74" s="113"/>
    </row>
    <row r="75" spans="1:4" s="43" customFormat="1" x14ac:dyDescent="0.25">
      <c r="A75" s="113"/>
      <c r="B75" s="113"/>
      <c r="C75" s="113"/>
      <c r="D75" s="113"/>
    </row>
    <row r="76" spans="1:4" s="43" customFormat="1" x14ac:dyDescent="0.25">
      <c r="A76" s="113"/>
      <c r="B76" s="113"/>
      <c r="C76" s="113"/>
      <c r="D76" s="113"/>
    </row>
    <row r="77" spans="1:4" s="43" customFormat="1" x14ac:dyDescent="0.25">
      <c r="A77" s="113"/>
      <c r="B77" s="113"/>
      <c r="C77" s="113"/>
      <c r="D77" s="113"/>
    </row>
    <row r="78" spans="1:4" s="43" customFormat="1" x14ac:dyDescent="0.25">
      <c r="A78" s="113"/>
      <c r="B78" s="113"/>
      <c r="C78" s="113"/>
      <c r="D78" s="113"/>
    </row>
    <row r="79" spans="1:4" s="43" customFormat="1" x14ac:dyDescent="0.25">
      <c r="A79" s="113"/>
      <c r="B79" s="113"/>
      <c r="C79" s="113"/>
      <c r="D79" s="113"/>
    </row>
    <row r="80" spans="1:4" s="43" customFormat="1" x14ac:dyDescent="0.25">
      <c r="A80" s="113"/>
      <c r="B80" s="113"/>
      <c r="C80" s="113"/>
      <c r="D80" s="113"/>
    </row>
    <row r="81" spans="1:4" s="43" customFormat="1" x14ac:dyDescent="0.25">
      <c r="A81" s="113"/>
      <c r="B81" s="113"/>
      <c r="C81" s="113"/>
      <c r="D81" s="113"/>
    </row>
    <row r="82" spans="1:4" s="43" customFormat="1" x14ac:dyDescent="0.25">
      <c r="A82" s="113"/>
      <c r="B82" s="113"/>
      <c r="C82" s="113"/>
      <c r="D82" s="113"/>
    </row>
    <row r="83" spans="1:4" s="43" customFormat="1" x14ac:dyDescent="0.25">
      <c r="A83" s="113"/>
      <c r="B83" s="113"/>
      <c r="C83" s="113"/>
      <c r="D83" s="113"/>
    </row>
    <row r="84" spans="1:4" s="43" customFormat="1" x14ac:dyDescent="0.25">
      <c r="A84" s="113"/>
      <c r="B84" s="113"/>
      <c r="C84" s="113"/>
      <c r="D84" s="113"/>
    </row>
    <row r="85" spans="1:4" s="43" customFormat="1" x14ac:dyDescent="0.25">
      <c r="A85" s="113"/>
      <c r="B85" s="113"/>
      <c r="C85" s="113"/>
      <c r="D85" s="113"/>
    </row>
    <row r="86" spans="1:4" s="43" customFormat="1" x14ac:dyDescent="0.25">
      <c r="A86" s="113"/>
      <c r="B86" s="113"/>
      <c r="C86" s="113"/>
      <c r="D86" s="113"/>
    </row>
    <row r="87" spans="1:4" s="43" customFormat="1" x14ac:dyDescent="0.25">
      <c r="A87" s="113"/>
      <c r="B87" s="113"/>
      <c r="C87" s="113"/>
      <c r="D87" s="113"/>
    </row>
    <row r="88" spans="1:4" s="43" customFormat="1" x14ac:dyDescent="0.25">
      <c r="A88" s="113"/>
      <c r="B88" s="113"/>
      <c r="C88" s="113"/>
      <c r="D88" s="113"/>
    </row>
    <row r="89" spans="1:4" s="43" customFormat="1" x14ac:dyDescent="0.25">
      <c r="A89" s="113"/>
      <c r="B89" s="113"/>
      <c r="C89" s="113"/>
      <c r="D89" s="113"/>
    </row>
    <row r="90" spans="1:4" s="43" customFormat="1" x14ac:dyDescent="0.25">
      <c r="A90" s="113"/>
      <c r="B90" s="113"/>
      <c r="C90" s="113"/>
      <c r="D90" s="113"/>
    </row>
    <row r="91" spans="1:4" s="43" customFormat="1" x14ac:dyDescent="0.25">
      <c r="A91" s="113"/>
      <c r="B91" s="113"/>
      <c r="C91" s="113"/>
      <c r="D91" s="113"/>
    </row>
    <row r="92" spans="1:4" s="43" customFormat="1" x14ac:dyDescent="0.25">
      <c r="A92" s="113"/>
      <c r="B92" s="113"/>
      <c r="C92" s="113"/>
      <c r="D92" s="113"/>
    </row>
    <row r="93" spans="1:4" s="43" customFormat="1" x14ac:dyDescent="0.25">
      <c r="A93" s="113"/>
      <c r="B93" s="113"/>
      <c r="C93" s="113"/>
      <c r="D93" s="113"/>
    </row>
    <row r="94" spans="1:4" s="43" customFormat="1" x14ac:dyDescent="0.25">
      <c r="A94" s="113"/>
      <c r="B94" s="113"/>
      <c r="C94" s="113"/>
      <c r="D94" s="113"/>
    </row>
    <row r="95" spans="1:4" s="43" customFormat="1" x14ac:dyDescent="0.25">
      <c r="A95" s="113"/>
      <c r="B95" s="113"/>
      <c r="C95" s="113"/>
      <c r="D95" s="113"/>
    </row>
    <row r="96" spans="1:4" s="43" customFormat="1" x14ac:dyDescent="0.25">
      <c r="A96" s="113"/>
      <c r="B96" s="113"/>
      <c r="C96" s="113"/>
      <c r="D96" s="113"/>
    </row>
    <row r="97" spans="1:4" s="43" customFormat="1" x14ac:dyDescent="0.25">
      <c r="A97" s="113"/>
      <c r="B97" s="113"/>
      <c r="C97" s="113"/>
      <c r="D97" s="113"/>
    </row>
    <row r="98" spans="1:4" s="43" customFormat="1" x14ac:dyDescent="0.25">
      <c r="A98" s="113"/>
      <c r="B98" s="113"/>
      <c r="C98" s="113"/>
      <c r="D98" s="113"/>
    </row>
    <row r="99" spans="1:4" s="43" customFormat="1" x14ac:dyDescent="0.25">
      <c r="A99" s="113"/>
      <c r="B99" s="113"/>
      <c r="C99" s="113"/>
      <c r="D99" s="113"/>
    </row>
    <row r="100" spans="1:4" s="43" customFormat="1" x14ac:dyDescent="0.25">
      <c r="A100" s="113"/>
      <c r="B100" s="113"/>
      <c r="C100" s="113"/>
      <c r="D100" s="113"/>
    </row>
    <row r="101" spans="1:4" s="43" customFormat="1" x14ac:dyDescent="0.25">
      <c r="A101" s="113"/>
      <c r="B101" s="113"/>
      <c r="C101" s="113"/>
      <c r="D101" s="113"/>
    </row>
    <row r="102" spans="1:4" s="43" customFormat="1" x14ac:dyDescent="0.25">
      <c r="A102" s="113"/>
      <c r="B102" s="113"/>
      <c r="C102" s="113"/>
      <c r="D102" s="113"/>
    </row>
    <row r="103" spans="1:4" s="43" customFormat="1" x14ac:dyDescent="0.25">
      <c r="A103" s="113"/>
      <c r="B103" s="113"/>
      <c r="C103" s="113"/>
      <c r="D103" s="113"/>
    </row>
    <row r="104" spans="1:4" s="43" customFormat="1" x14ac:dyDescent="0.25">
      <c r="A104" s="113"/>
      <c r="B104" s="113"/>
      <c r="C104" s="113"/>
      <c r="D104" s="113"/>
    </row>
    <row r="105" spans="1:4" s="43" customFormat="1" x14ac:dyDescent="0.25">
      <c r="A105" s="113"/>
      <c r="B105" s="113"/>
      <c r="C105" s="113"/>
      <c r="D105" s="113"/>
    </row>
    <row r="106" spans="1:4" s="43" customFormat="1" x14ac:dyDescent="0.25">
      <c r="A106" s="113"/>
      <c r="B106" s="113"/>
      <c r="C106" s="113"/>
      <c r="D106" s="113"/>
    </row>
    <row r="107" spans="1:4" s="43" customFormat="1" x14ac:dyDescent="0.25">
      <c r="A107" s="113"/>
      <c r="B107" s="113"/>
      <c r="C107" s="113"/>
      <c r="D107" s="113"/>
    </row>
    <row r="108" spans="1:4" s="43" customFormat="1" x14ac:dyDescent="0.25">
      <c r="A108" s="113"/>
      <c r="B108" s="113"/>
      <c r="C108" s="113"/>
      <c r="D108" s="113"/>
    </row>
    <row r="109" spans="1:4" s="43" customFormat="1" x14ac:dyDescent="0.25">
      <c r="A109" s="113"/>
      <c r="B109" s="113"/>
      <c r="C109" s="113"/>
      <c r="D109" s="113"/>
    </row>
    <row r="110" spans="1:4" s="43" customFormat="1" x14ac:dyDescent="0.25">
      <c r="A110" s="113"/>
      <c r="B110" s="113"/>
      <c r="C110" s="113"/>
      <c r="D110" s="113"/>
    </row>
    <row r="111" spans="1:4" s="43" customFormat="1" x14ac:dyDescent="0.25">
      <c r="A111" s="113"/>
      <c r="B111" s="113"/>
      <c r="C111" s="113"/>
      <c r="D111" s="113"/>
    </row>
    <row r="112" spans="1:4" s="43" customFormat="1" x14ac:dyDescent="0.25">
      <c r="A112" s="113"/>
      <c r="B112" s="113"/>
      <c r="C112" s="113"/>
      <c r="D112" s="113"/>
    </row>
    <row r="113" spans="1:4" s="43" customFormat="1" x14ac:dyDescent="0.25">
      <c r="A113" s="113"/>
      <c r="B113" s="113"/>
      <c r="C113" s="113"/>
      <c r="D113" s="113"/>
    </row>
    <row r="114" spans="1:4" s="43" customFormat="1" x14ac:dyDescent="0.25">
      <c r="A114" s="113"/>
      <c r="B114" s="113"/>
      <c r="C114" s="113"/>
      <c r="D114" s="113"/>
    </row>
    <row r="115" spans="1:4" s="43" customFormat="1" x14ac:dyDescent="0.25">
      <c r="A115" s="113"/>
      <c r="B115" s="113"/>
      <c r="C115" s="113"/>
      <c r="D115" s="113"/>
    </row>
    <row r="116" spans="1:4" s="43" customFormat="1" x14ac:dyDescent="0.25">
      <c r="A116" s="113"/>
      <c r="B116" s="113"/>
      <c r="C116" s="113"/>
      <c r="D116" s="113"/>
    </row>
    <row r="117" spans="1:4" s="43" customFormat="1" x14ac:dyDescent="0.25">
      <c r="A117" s="113"/>
      <c r="B117" s="113"/>
      <c r="C117" s="113"/>
      <c r="D117" s="113"/>
    </row>
    <row r="118" spans="1:4" s="43" customFormat="1" x14ac:dyDescent="0.25">
      <c r="A118" s="113"/>
      <c r="B118" s="113"/>
      <c r="C118" s="113"/>
      <c r="D118" s="113"/>
    </row>
    <row r="119" spans="1:4" s="43" customFormat="1" x14ac:dyDescent="0.25">
      <c r="A119" s="113"/>
      <c r="B119" s="113"/>
      <c r="C119" s="113"/>
      <c r="D119" s="113"/>
    </row>
    <row r="120" spans="1:4" s="43" customFormat="1" x14ac:dyDescent="0.25">
      <c r="A120" s="113"/>
      <c r="B120" s="113"/>
      <c r="C120" s="113"/>
      <c r="D120" s="113"/>
    </row>
    <row r="121" spans="1:4" s="43" customFormat="1" x14ac:dyDescent="0.25">
      <c r="A121" s="113"/>
      <c r="B121" s="113"/>
      <c r="C121" s="113"/>
      <c r="D121" s="113"/>
    </row>
    <row r="122" spans="1:4" s="43" customFormat="1" x14ac:dyDescent="0.25">
      <c r="A122" s="113"/>
      <c r="B122" s="113"/>
      <c r="C122" s="113"/>
      <c r="D122" s="113"/>
    </row>
    <row r="123" spans="1:4" s="43" customFormat="1" x14ac:dyDescent="0.25">
      <c r="A123" s="113"/>
      <c r="B123" s="113"/>
      <c r="C123" s="113"/>
      <c r="D123" s="113"/>
    </row>
    <row r="124" spans="1:4" s="43" customFormat="1" x14ac:dyDescent="0.25">
      <c r="A124" s="113"/>
      <c r="B124" s="113"/>
      <c r="C124" s="113"/>
      <c r="D124" s="113"/>
    </row>
    <row r="125" spans="1:4" s="43" customFormat="1" x14ac:dyDescent="0.25">
      <c r="A125" s="113"/>
      <c r="B125" s="113"/>
      <c r="C125" s="113"/>
      <c r="D125" s="113"/>
    </row>
    <row r="126" spans="1:4" s="43" customFormat="1" x14ac:dyDescent="0.25">
      <c r="A126" s="113"/>
      <c r="B126" s="113"/>
      <c r="C126" s="113"/>
      <c r="D126" s="113"/>
    </row>
    <row r="127" spans="1:4" s="43" customFormat="1" x14ac:dyDescent="0.25">
      <c r="A127" s="113"/>
      <c r="B127" s="113"/>
      <c r="C127" s="113"/>
      <c r="D127" s="113"/>
    </row>
    <row r="128" spans="1:4" s="43" customFormat="1" x14ac:dyDescent="0.25">
      <c r="A128" s="113"/>
      <c r="B128" s="113"/>
      <c r="C128" s="113"/>
      <c r="D128" s="113"/>
    </row>
    <row r="129" spans="1:4" s="43" customFormat="1" x14ac:dyDescent="0.25">
      <c r="A129" s="113"/>
      <c r="B129" s="113"/>
      <c r="C129" s="113"/>
      <c r="D129" s="113"/>
    </row>
    <row r="130" spans="1:4" s="43" customFormat="1" x14ac:dyDescent="0.25">
      <c r="A130" s="113"/>
      <c r="B130" s="113"/>
      <c r="C130" s="113"/>
      <c r="D130" s="113"/>
    </row>
    <row r="131" spans="1:4" s="43" customFormat="1" x14ac:dyDescent="0.25">
      <c r="A131" s="113"/>
      <c r="B131" s="113"/>
      <c r="C131" s="113"/>
      <c r="D131" s="113"/>
    </row>
    <row r="132" spans="1:4" s="43" customFormat="1" x14ac:dyDescent="0.25">
      <c r="A132" s="113"/>
      <c r="B132" s="113"/>
      <c r="C132" s="113"/>
      <c r="D132" s="113"/>
    </row>
    <row r="133" spans="1:4" s="43" customFormat="1" x14ac:dyDescent="0.25">
      <c r="A133" s="113"/>
      <c r="B133" s="113"/>
      <c r="C133" s="113"/>
      <c r="D133" s="113"/>
    </row>
    <row r="134" spans="1:4" s="43" customFormat="1" x14ac:dyDescent="0.25">
      <c r="A134" s="113"/>
      <c r="B134" s="113"/>
      <c r="C134" s="113"/>
      <c r="D134" s="113"/>
    </row>
    <row r="135" spans="1:4" s="43" customFormat="1" x14ac:dyDescent="0.25">
      <c r="A135" s="113"/>
      <c r="B135" s="113"/>
      <c r="C135" s="113"/>
      <c r="D135" s="113"/>
    </row>
    <row r="136" spans="1:4" s="43" customFormat="1" x14ac:dyDescent="0.25">
      <c r="A136" s="113"/>
      <c r="B136" s="113"/>
      <c r="C136" s="113"/>
      <c r="D136" s="113"/>
    </row>
    <row r="137" spans="1:4" s="43" customFormat="1" x14ac:dyDescent="0.25">
      <c r="A137" s="113"/>
      <c r="B137" s="113"/>
      <c r="C137" s="113"/>
      <c r="D137" s="113"/>
    </row>
    <row r="138" spans="1:4" s="43" customFormat="1" x14ac:dyDescent="0.25">
      <c r="A138" s="113"/>
      <c r="B138" s="113"/>
      <c r="C138" s="113"/>
      <c r="D138" s="113"/>
    </row>
    <row r="139" spans="1:4" s="43" customFormat="1" x14ac:dyDescent="0.25">
      <c r="A139" s="113"/>
      <c r="B139" s="113"/>
      <c r="C139" s="113"/>
      <c r="D139" s="113"/>
    </row>
    <row r="140" spans="1:4" s="43" customFormat="1" x14ac:dyDescent="0.25">
      <c r="A140" s="113"/>
      <c r="B140" s="113"/>
      <c r="C140" s="113"/>
      <c r="D140" s="113"/>
    </row>
    <row r="141" spans="1:4" s="43" customFormat="1" x14ac:dyDescent="0.25">
      <c r="A141" s="113"/>
      <c r="B141" s="113"/>
      <c r="C141" s="113"/>
      <c r="D141" s="113"/>
    </row>
    <row r="142" spans="1:4" s="43" customFormat="1" x14ac:dyDescent="0.25">
      <c r="A142" s="113"/>
      <c r="B142" s="113"/>
      <c r="C142" s="113"/>
      <c r="D142" s="113"/>
    </row>
    <row r="143" spans="1:4" s="43" customFormat="1" x14ac:dyDescent="0.25">
      <c r="A143" s="113"/>
      <c r="B143" s="113"/>
      <c r="C143" s="113"/>
      <c r="D143" s="113"/>
    </row>
    <row r="144" spans="1:4" s="43" customFormat="1" x14ac:dyDescent="0.25">
      <c r="A144" s="113"/>
      <c r="B144" s="113"/>
      <c r="C144" s="113"/>
      <c r="D144" s="113"/>
    </row>
    <row r="145" spans="1:4" s="43" customFormat="1" x14ac:dyDescent="0.25">
      <c r="A145" s="113"/>
      <c r="B145" s="113"/>
      <c r="C145" s="113"/>
      <c r="D145" s="113"/>
    </row>
    <row r="146" spans="1:4" s="43" customFormat="1" x14ac:dyDescent="0.25">
      <c r="A146" s="113"/>
      <c r="B146" s="113"/>
      <c r="C146" s="113"/>
      <c r="D146" s="113"/>
    </row>
    <row r="147" spans="1:4" s="43" customFormat="1" x14ac:dyDescent="0.25">
      <c r="A147" s="113"/>
      <c r="B147" s="113"/>
      <c r="C147" s="113"/>
      <c r="D147" s="113"/>
    </row>
    <row r="148" spans="1:4" s="43" customFormat="1" x14ac:dyDescent="0.25">
      <c r="A148" s="113"/>
      <c r="B148" s="113"/>
      <c r="C148" s="113"/>
      <c r="D148" s="113"/>
    </row>
    <row r="149" spans="1:4" s="43" customFormat="1" x14ac:dyDescent="0.25">
      <c r="A149" s="113"/>
      <c r="B149" s="113"/>
      <c r="C149" s="113"/>
      <c r="D149" s="113"/>
    </row>
    <row r="150" spans="1:4" s="43" customFormat="1" x14ac:dyDescent="0.25">
      <c r="A150" s="113"/>
      <c r="B150" s="113"/>
      <c r="C150" s="113"/>
      <c r="D150" s="113"/>
    </row>
    <row r="151" spans="1:4" s="43" customFormat="1" x14ac:dyDescent="0.25">
      <c r="A151" s="113"/>
      <c r="B151" s="113"/>
      <c r="C151" s="113"/>
      <c r="D151" s="113"/>
    </row>
    <row r="152" spans="1:4" s="43" customFormat="1" x14ac:dyDescent="0.25">
      <c r="A152" s="113"/>
      <c r="B152" s="113"/>
      <c r="C152" s="113"/>
      <c r="D152" s="113"/>
    </row>
    <row r="153" spans="1:4" s="43" customFormat="1" x14ac:dyDescent="0.25">
      <c r="A153" s="113"/>
      <c r="B153" s="113"/>
      <c r="C153" s="113"/>
      <c r="D153" s="113"/>
    </row>
    <row r="154" spans="1:4" s="43" customFormat="1" x14ac:dyDescent="0.25">
      <c r="A154" s="113"/>
      <c r="B154" s="113"/>
      <c r="C154" s="113"/>
      <c r="D154" s="113"/>
    </row>
    <row r="155" spans="1:4" s="43" customFormat="1" x14ac:dyDescent="0.25">
      <c r="A155" s="113"/>
      <c r="B155" s="113"/>
      <c r="C155" s="113"/>
      <c r="D155" s="113"/>
    </row>
    <row r="156" spans="1:4" s="43" customFormat="1" x14ac:dyDescent="0.25">
      <c r="A156" s="113"/>
      <c r="B156" s="113"/>
      <c r="C156" s="113"/>
      <c r="D156" s="113"/>
    </row>
    <row r="157" spans="1:4" s="43" customFormat="1" x14ac:dyDescent="0.25">
      <c r="A157" s="113"/>
      <c r="B157" s="113"/>
      <c r="C157" s="113"/>
      <c r="D157" s="113"/>
    </row>
    <row r="158" spans="1:4" s="43" customFormat="1" x14ac:dyDescent="0.25">
      <c r="A158" s="113"/>
      <c r="B158" s="113"/>
      <c r="C158" s="113"/>
      <c r="D158" s="113"/>
    </row>
    <row r="159" spans="1:4" s="43" customFormat="1" x14ac:dyDescent="0.25">
      <c r="A159" s="113"/>
      <c r="B159" s="113"/>
      <c r="C159" s="113"/>
      <c r="D159" s="113"/>
    </row>
    <row r="160" spans="1:4" s="43" customFormat="1" x14ac:dyDescent="0.25">
      <c r="A160" s="113"/>
      <c r="B160" s="113"/>
      <c r="C160" s="113"/>
      <c r="D160" s="113"/>
    </row>
    <row r="161" spans="1:4" s="43" customFormat="1" x14ac:dyDescent="0.25">
      <c r="A161" s="113"/>
      <c r="B161" s="113"/>
      <c r="C161" s="113"/>
      <c r="D161" s="113"/>
    </row>
    <row r="162" spans="1:4" s="43" customFormat="1" x14ac:dyDescent="0.25">
      <c r="A162" s="113"/>
      <c r="B162" s="113"/>
      <c r="C162" s="113"/>
      <c r="D162" s="113"/>
    </row>
    <row r="163" spans="1:4" s="43" customFormat="1" x14ac:dyDescent="0.25">
      <c r="A163" s="113"/>
      <c r="B163" s="113"/>
      <c r="C163" s="113"/>
      <c r="D163" s="113"/>
    </row>
    <row r="164" spans="1:4" s="43" customFormat="1" x14ac:dyDescent="0.25">
      <c r="A164" s="113"/>
      <c r="B164" s="113"/>
      <c r="C164" s="113"/>
      <c r="D164" s="113"/>
    </row>
    <row r="165" spans="1:4" s="43" customFormat="1" x14ac:dyDescent="0.25">
      <c r="A165" s="113"/>
      <c r="B165" s="113"/>
      <c r="C165" s="113"/>
      <c r="D165" s="113"/>
    </row>
    <row r="166" spans="1:4" s="43" customFormat="1" x14ac:dyDescent="0.25">
      <c r="A166" s="113"/>
      <c r="B166" s="113"/>
      <c r="C166" s="113"/>
      <c r="D166" s="113"/>
    </row>
    <row r="167" spans="1:4" s="43" customFormat="1" x14ac:dyDescent="0.25">
      <c r="A167" s="113"/>
      <c r="B167" s="113"/>
      <c r="C167" s="113"/>
      <c r="D167" s="113"/>
    </row>
    <row r="168" spans="1:4" s="43" customFormat="1" x14ac:dyDescent="0.25">
      <c r="A168" s="113"/>
      <c r="B168" s="113"/>
      <c r="C168" s="113"/>
      <c r="D168" s="113"/>
    </row>
    <row r="169" spans="1:4" s="43" customFormat="1" x14ac:dyDescent="0.25">
      <c r="A169" s="113"/>
      <c r="B169" s="113"/>
      <c r="C169" s="113"/>
      <c r="D169" s="113"/>
    </row>
    <row r="170" spans="1:4" s="43" customFormat="1" x14ac:dyDescent="0.25">
      <c r="A170" s="113"/>
      <c r="B170" s="113"/>
      <c r="C170" s="113"/>
      <c r="D170" s="113"/>
    </row>
    <row r="171" spans="1:4" s="43" customFormat="1" x14ac:dyDescent="0.25">
      <c r="A171" s="113"/>
      <c r="B171" s="113"/>
      <c r="C171" s="113"/>
      <c r="D171" s="113"/>
    </row>
    <row r="172" spans="1:4" s="43" customFormat="1" x14ac:dyDescent="0.25">
      <c r="A172" s="113"/>
      <c r="B172" s="113"/>
      <c r="C172" s="113"/>
      <c r="D172" s="113"/>
    </row>
    <row r="173" spans="1:4" s="43" customFormat="1" x14ac:dyDescent="0.25">
      <c r="A173" s="113"/>
      <c r="B173" s="113"/>
      <c r="C173" s="113"/>
      <c r="D173" s="113"/>
    </row>
    <row r="174" spans="1:4" s="43" customFormat="1" x14ac:dyDescent="0.25">
      <c r="A174" s="113"/>
      <c r="B174" s="113"/>
      <c r="C174" s="113"/>
      <c r="D174" s="113"/>
    </row>
    <row r="175" spans="1:4" s="43" customFormat="1" x14ac:dyDescent="0.25">
      <c r="A175" s="113"/>
      <c r="B175" s="113"/>
      <c r="C175" s="113"/>
      <c r="D175" s="113"/>
    </row>
    <row r="176" spans="1:4" s="43" customFormat="1" x14ac:dyDescent="0.25">
      <c r="A176" s="113"/>
      <c r="B176" s="113"/>
      <c r="C176" s="113"/>
      <c r="D176" s="113"/>
    </row>
    <row r="177" spans="1:4" s="43" customFormat="1" x14ac:dyDescent="0.25">
      <c r="A177" s="113"/>
      <c r="B177" s="113"/>
      <c r="C177" s="113"/>
      <c r="D177" s="113"/>
    </row>
    <row r="178" spans="1:4" s="43" customFormat="1" x14ac:dyDescent="0.25">
      <c r="A178" s="113"/>
      <c r="B178" s="113"/>
      <c r="C178" s="113"/>
      <c r="D178" s="113"/>
    </row>
    <row r="179" spans="1:4" s="43" customFormat="1" x14ac:dyDescent="0.25">
      <c r="A179" s="113"/>
      <c r="B179" s="113"/>
      <c r="C179" s="113"/>
      <c r="D179" s="113"/>
    </row>
    <row r="180" spans="1:4" s="43" customFormat="1" x14ac:dyDescent="0.25">
      <c r="A180" s="113"/>
      <c r="B180" s="113"/>
      <c r="C180" s="113"/>
      <c r="D180" s="113"/>
    </row>
    <row r="181" spans="1:4" s="43" customFormat="1" x14ac:dyDescent="0.25">
      <c r="A181" s="113"/>
      <c r="B181" s="113"/>
      <c r="C181" s="113"/>
      <c r="D181" s="113"/>
    </row>
    <row r="182" spans="1:4" s="43" customFormat="1" x14ac:dyDescent="0.25">
      <c r="A182" s="113"/>
      <c r="B182" s="113"/>
      <c r="C182" s="113"/>
      <c r="D182" s="113"/>
    </row>
    <row r="183" spans="1:4" s="43" customFormat="1" x14ac:dyDescent="0.25">
      <c r="A183" s="113"/>
      <c r="B183" s="113"/>
      <c r="C183" s="113"/>
      <c r="D183" s="113"/>
    </row>
    <row r="184" spans="1:4" s="43" customFormat="1" x14ac:dyDescent="0.25">
      <c r="A184" s="113"/>
      <c r="B184" s="113"/>
      <c r="C184" s="113"/>
      <c r="D184" s="113"/>
    </row>
    <row r="185" spans="1:4" s="43" customFormat="1" x14ac:dyDescent="0.25">
      <c r="A185" s="113"/>
      <c r="B185" s="113"/>
      <c r="C185" s="113"/>
      <c r="D185" s="113"/>
    </row>
    <row r="186" spans="1:4" s="43" customFormat="1" x14ac:dyDescent="0.25">
      <c r="A186" s="113"/>
      <c r="B186" s="113"/>
      <c r="C186" s="113"/>
      <c r="D186" s="113"/>
    </row>
    <row r="187" spans="1:4" s="43" customFormat="1" x14ac:dyDescent="0.25">
      <c r="A187" s="113"/>
      <c r="B187" s="113"/>
      <c r="C187" s="113"/>
      <c r="D187" s="113"/>
    </row>
    <row r="188" spans="1:4" s="43" customFormat="1" x14ac:dyDescent="0.25">
      <c r="A188" s="113"/>
      <c r="B188" s="113"/>
      <c r="C188" s="113"/>
      <c r="D188" s="113"/>
    </row>
    <row r="189" spans="1:4" s="43" customFormat="1" x14ac:dyDescent="0.25">
      <c r="A189" s="113"/>
      <c r="B189" s="113"/>
      <c r="C189" s="113"/>
      <c r="D189" s="113"/>
    </row>
    <row r="190" spans="1:4" s="43" customFormat="1" x14ac:dyDescent="0.25">
      <c r="A190" s="113"/>
      <c r="B190" s="113"/>
      <c r="C190" s="113"/>
      <c r="D190" s="113"/>
    </row>
    <row r="191" spans="1:4" s="43" customFormat="1" x14ac:dyDescent="0.25">
      <c r="A191" s="113"/>
      <c r="B191" s="113"/>
      <c r="C191" s="113"/>
      <c r="D191" s="113"/>
    </row>
    <row r="192" spans="1:4" s="43" customFormat="1" x14ac:dyDescent="0.25">
      <c r="A192" s="113"/>
      <c r="B192" s="113"/>
      <c r="C192" s="113"/>
      <c r="D192" s="113"/>
    </row>
    <row r="193" spans="1:4" s="43" customFormat="1" x14ac:dyDescent="0.25">
      <c r="A193" s="113"/>
      <c r="B193" s="113"/>
      <c r="C193" s="113"/>
      <c r="D193" s="113"/>
    </row>
    <row r="194" spans="1:4" s="43" customFormat="1" x14ac:dyDescent="0.25">
      <c r="A194" s="113"/>
      <c r="B194" s="113"/>
      <c r="C194" s="113"/>
      <c r="D194" s="113"/>
    </row>
    <row r="195" spans="1:4" s="43" customFormat="1" x14ac:dyDescent="0.25">
      <c r="A195" s="113"/>
      <c r="B195" s="113"/>
      <c r="C195" s="113"/>
      <c r="D195" s="113"/>
    </row>
    <row r="196" spans="1:4" s="43" customFormat="1" x14ac:dyDescent="0.25">
      <c r="A196" s="113"/>
      <c r="B196" s="113"/>
      <c r="C196" s="113"/>
      <c r="D196" s="113"/>
    </row>
    <row r="197" spans="1:4" s="43" customFormat="1" x14ac:dyDescent="0.25">
      <c r="A197" s="113"/>
      <c r="B197" s="113"/>
      <c r="C197" s="113"/>
      <c r="D197" s="113"/>
    </row>
    <row r="198" spans="1:4" s="43" customFormat="1" x14ac:dyDescent="0.25">
      <c r="A198" s="113"/>
      <c r="B198" s="113"/>
      <c r="C198" s="113"/>
      <c r="D198" s="113"/>
    </row>
    <row r="199" spans="1:4" s="43" customFormat="1" x14ac:dyDescent="0.25">
      <c r="A199" s="113"/>
      <c r="B199" s="113"/>
      <c r="C199" s="113"/>
      <c r="D199" s="113"/>
    </row>
    <row r="200" spans="1:4" s="43" customFormat="1" x14ac:dyDescent="0.25">
      <c r="A200" s="113"/>
      <c r="B200" s="113"/>
      <c r="C200" s="113"/>
      <c r="D200" s="113"/>
    </row>
    <row r="201" spans="1:4" s="43" customFormat="1" x14ac:dyDescent="0.25">
      <c r="A201" s="113"/>
      <c r="B201" s="113"/>
      <c r="C201" s="113"/>
      <c r="D201" s="113"/>
    </row>
    <row r="202" spans="1:4" s="43" customFormat="1" x14ac:dyDescent="0.25">
      <c r="A202" s="113"/>
      <c r="B202" s="113"/>
      <c r="C202" s="113"/>
      <c r="D202" s="113"/>
    </row>
    <row r="203" spans="1:4" s="43" customFormat="1" x14ac:dyDescent="0.25">
      <c r="A203" s="113"/>
      <c r="B203" s="113"/>
      <c r="C203" s="113"/>
      <c r="D203" s="113"/>
    </row>
    <row r="204" spans="1:4" s="43" customFormat="1" x14ac:dyDescent="0.25">
      <c r="A204" s="113"/>
      <c r="B204" s="113"/>
      <c r="C204" s="113"/>
      <c r="D204" s="113"/>
    </row>
    <row r="205" spans="1:4" s="43" customFormat="1" x14ac:dyDescent="0.25">
      <c r="A205" s="113"/>
      <c r="B205" s="113"/>
      <c r="C205" s="113"/>
      <c r="D205" s="113"/>
    </row>
    <row r="206" spans="1:4" s="43" customFormat="1" x14ac:dyDescent="0.25">
      <c r="A206" s="113"/>
      <c r="B206" s="113"/>
      <c r="C206" s="113"/>
      <c r="D206" s="113"/>
    </row>
    <row r="207" spans="1:4" s="43" customFormat="1" x14ac:dyDescent="0.25">
      <c r="A207" s="113"/>
      <c r="B207" s="113"/>
      <c r="C207" s="113"/>
      <c r="D207" s="113"/>
    </row>
    <row r="208" spans="1:4" s="43" customFormat="1" x14ac:dyDescent="0.25">
      <c r="A208" s="113"/>
      <c r="B208" s="113"/>
      <c r="C208" s="113"/>
      <c r="D208" s="113"/>
    </row>
    <row r="209" spans="1:4" s="43" customFormat="1" x14ac:dyDescent="0.25">
      <c r="A209" s="113"/>
      <c r="B209" s="113"/>
      <c r="C209" s="113"/>
      <c r="D209" s="113"/>
    </row>
    <row r="210" spans="1:4" s="43" customFormat="1" x14ac:dyDescent="0.25">
      <c r="A210" s="113"/>
      <c r="B210" s="113"/>
      <c r="C210" s="113"/>
      <c r="D210" s="113"/>
    </row>
    <row r="211" spans="1:4" s="43" customFormat="1" x14ac:dyDescent="0.25">
      <c r="A211" s="113"/>
      <c r="B211" s="113"/>
      <c r="C211" s="113"/>
      <c r="D211" s="113"/>
    </row>
    <row r="212" spans="1:4" s="43" customFormat="1" x14ac:dyDescent="0.25">
      <c r="A212" s="113"/>
      <c r="B212" s="113"/>
      <c r="C212" s="113"/>
      <c r="D212" s="113"/>
    </row>
    <row r="213" spans="1:4" s="43" customFormat="1" x14ac:dyDescent="0.25">
      <c r="A213" s="113"/>
      <c r="B213" s="113"/>
      <c r="C213" s="113"/>
      <c r="D213" s="113"/>
    </row>
    <row r="214" spans="1:4" s="43" customFormat="1" x14ac:dyDescent="0.25">
      <c r="A214" s="113"/>
      <c r="B214" s="113"/>
      <c r="C214" s="113"/>
      <c r="D214" s="113"/>
    </row>
  </sheetData>
  <mergeCells count="1">
    <mergeCell ref="A1:J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85" firstPageNumber="4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7"/>
  <sheetViews>
    <sheetView tabSelected="1" topLeftCell="A181" workbookViewId="0">
      <selection activeCell="B196" sqref="B196"/>
    </sheetView>
  </sheetViews>
  <sheetFormatPr defaultRowHeight="15" x14ac:dyDescent="0.25"/>
  <cols>
    <col min="1" max="1" width="8" style="338" customWidth="1"/>
    <col min="2" max="2" width="51.28515625" style="43" customWidth="1"/>
    <col min="3" max="5" width="14.28515625" style="112" bestFit="1" customWidth="1"/>
    <col min="6" max="7" width="14.7109375" style="112" customWidth="1"/>
    <col min="8" max="11" width="9.140625" style="115"/>
    <col min="12" max="12" width="11.42578125" style="115" customWidth="1"/>
    <col min="13" max="16384" width="9.140625" style="115"/>
  </cols>
  <sheetData>
    <row r="1" spans="1:9" ht="30" customHeight="1" x14ac:dyDescent="0.2">
      <c r="A1" s="335" t="s">
        <v>134</v>
      </c>
      <c r="B1" s="331"/>
      <c r="C1" s="331"/>
      <c r="D1" s="331"/>
      <c r="E1" s="331"/>
      <c r="F1" s="331"/>
      <c r="G1" s="331"/>
    </row>
    <row r="2" spans="1:9" ht="42.75" x14ac:dyDescent="0.2">
      <c r="A2" s="289" t="s">
        <v>79</v>
      </c>
      <c r="B2" s="290" t="s">
        <v>80</v>
      </c>
      <c r="C2" s="291" t="s">
        <v>267</v>
      </c>
      <c r="D2" s="291" t="s">
        <v>268</v>
      </c>
      <c r="E2" s="291" t="s">
        <v>269</v>
      </c>
      <c r="F2" s="291" t="s">
        <v>270</v>
      </c>
      <c r="G2" s="291" t="s">
        <v>271</v>
      </c>
    </row>
    <row r="3" spans="1:9" ht="17.25" customHeight="1" x14ac:dyDescent="0.2">
      <c r="A3" s="336" t="s">
        <v>259</v>
      </c>
      <c r="B3" s="31" t="s">
        <v>81</v>
      </c>
      <c r="C3" s="199">
        <f>C4+C80+C93+C103+C190+C212</f>
        <v>3282607759</v>
      </c>
      <c r="D3" s="199">
        <f>D4+D80+D93+D103+D190+D212</f>
        <v>3544450000</v>
      </c>
      <c r="E3" s="199">
        <f>E4+E80+E93+E103+E190+E212</f>
        <v>3759869000</v>
      </c>
      <c r="F3" s="199">
        <f>F4+F80+F93+F103+F190+F212</f>
        <v>4457613099.8640003</v>
      </c>
      <c r="G3" s="199">
        <f>G4+G80+G93+G103+G190+G212</f>
        <v>4284882970.0319996</v>
      </c>
      <c r="H3" s="200"/>
      <c r="I3" s="200"/>
    </row>
    <row r="4" spans="1:9" s="204" customFormat="1" ht="28.5" x14ac:dyDescent="0.2">
      <c r="A4" s="337">
        <v>100</v>
      </c>
      <c r="B4" s="201" t="s">
        <v>82</v>
      </c>
      <c r="C4" s="202">
        <f>C6+C51+C60+C68+C73</f>
        <v>231523407</v>
      </c>
      <c r="D4" s="202">
        <f>D6+D51+D60+D68+D73</f>
        <v>196561100</v>
      </c>
      <c r="E4" s="202">
        <f>E6+E51+E60+E68+E73</f>
        <v>252658500</v>
      </c>
      <c r="F4" s="202">
        <f>F6+F51+F60+F68+F73</f>
        <v>247504300</v>
      </c>
      <c r="G4" s="202">
        <f>G6+G51+G60+G68+G73</f>
        <v>240933700</v>
      </c>
      <c r="H4" s="203"/>
      <c r="I4" s="203"/>
    </row>
    <row r="5" spans="1:9" x14ac:dyDescent="0.25">
      <c r="C5" s="200"/>
      <c r="D5" s="200"/>
      <c r="E5" s="200"/>
      <c r="F5" s="200"/>
      <c r="G5" s="200"/>
    </row>
    <row r="6" spans="1:9" ht="14.25" x14ac:dyDescent="0.2">
      <c r="A6" s="339" t="s">
        <v>83</v>
      </c>
      <c r="B6" s="205" t="s">
        <v>84</v>
      </c>
      <c r="C6" s="200">
        <f t="shared" ref="C6:D6" si="0">C7+C15+C41+C47</f>
        <v>216302791</v>
      </c>
      <c r="D6" s="200">
        <f t="shared" si="0"/>
        <v>179746100</v>
      </c>
      <c r="E6" s="200">
        <f t="shared" ref="E6" si="1">E7+E15+E41+E47</f>
        <v>205873500</v>
      </c>
      <c r="F6" s="200">
        <f t="shared" ref="F6" si="2">F7+F15+F41+F47</f>
        <v>211009300</v>
      </c>
      <c r="G6" s="200">
        <f t="shared" ref="G6" si="3">G7+G15+G41+G47</f>
        <v>204438700</v>
      </c>
    </row>
    <row r="7" spans="1:9" ht="14.25" x14ac:dyDescent="0.2">
      <c r="A7" s="340">
        <v>31</v>
      </c>
      <c r="B7" s="205" t="s">
        <v>43</v>
      </c>
      <c r="C7" s="200">
        <f>C8+C10+C12</f>
        <v>91824987</v>
      </c>
      <c r="D7" s="200">
        <f>D8+D10+D12</f>
        <v>97479400</v>
      </c>
      <c r="E7" s="200">
        <f>E8+E10+E12</f>
        <v>103361450</v>
      </c>
      <c r="F7" s="200">
        <f>F8+F10+F12</f>
        <v>104304200</v>
      </c>
      <c r="G7" s="200">
        <f>G8+G10+G12</f>
        <v>105688600</v>
      </c>
    </row>
    <row r="8" spans="1:9" x14ac:dyDescent="0.25">
      <c r="A8" s="341">
        <v>311</v>
      </c>
      <c r="B8" s="206" t="s">
        <v>152</v>
      </c>
      <c r="C8" s="135">
        <f>C9</f>
        <v>76791911</v>
      </c>
      <c r="D8" s="135">
        <f>D9</f>
        <v>81209100</v>
      </c>
      <c r="E8" s="135">
        <f>E9</f>
        <v>85991700</v>
      </c>
      <c r="F8" s="207">
        <f>F9</f>
        <v>86800700</v>
      </c>
      <c r="G8" s="207">
        <f>G9</f>
        <v>87966800</v>
      </c>
    </row>
    <row r="9" spans="1:9" hidden="1" x14ac:dyDescent="0.25">
      <c r="A9" s="208">
        <v>3111</v>
      </c>
      <c r="B9" s="208" t="s">
        <v>283</v>
      </c>
      <c r="C9" s="209">
        <f>'rashodi-opći dio'!E7</f>
        <v>76791911</v>
      </c>
      <c r="D9" s="209">
        <f>'rashodi-opći dio'!F7</f>
        <v>81209100</v>
      </c>
      <c r="E9" s="209">
        <f>'rashodi-opći dio'!G7</f>
        <v>85991700</v>
      </c>
      <c r="F9" s="207">
        <f>'rashodi-opći dio'!H7</f>
        <v>86800700</v>
      </c>
      <c r="G9" s="207">
        <f>'rashodi-opći dio'!I7</f>
        <v>87966800</v>
      </c>
    </row>
    <row r="10" spans="1:9" x14ac:dyDescent="0.25">
      <c r="A10" s="341">
        <v>312</v>
      </c>
      <c r="B10" s="206" t="s">
        <v>44</v>
      </c>
      <c r="C10" s="210">
        <f>C11</f>
        <v>2177762</v>
      </c>
      <c r="D10" s="210">
        <f>D11</f>
        <v>2302200</v>
      </c>
      <c r="E10" s="210">
        <f>E11</f>
        <v>2579150</v>
      </c>
      <c r="F10" s="207">
        <f>F11</f>
        <v>2573800</v>
      </c>
      <c r="G10" s="207">
        <f>G11</f>
        <v>2591500</v>
      </c>
    </row>
    <row r="11" spans="1:9" hidden="1" x14ac:dyDescent="0.25">
      <c r="A11" s="208">
        <v>3121</v>
      </c>
      <c r="B11" s="208" t="s">
        <v>85</v>
      </c>
      <c r="C11" s="209">
        <f>'rashodi-opći dio'!E9</f>
        <v>2177762</v>
      </c>
      <c r="D11" s="209">
        <f>'rashodi-opći dio'!F9</f>
        <v>2302200</v>
      </c>
      <c r="E11" s="209">
        <f>'rashodi-opći dio'!G9</f>
        <v>2579150</v>
      </c>
      <c r="F11" s="207">
        <f>'rashodi-opći dio'!H9</f>
        <v>2573800</v>
      </c>
      <c r="G11" s="207">
        <f>'rashodi-opći dio'!I9</f>
        <v>2591500</v>
      </c>
    </row>
    <row r="12" spans="1:9" x14ac:dyDescent="0.25">
      <c r="A12" s="341">
        <v>313</v>
      </c>
      <c r="B12" s="206" t="s">
        <v>156</v>
      </c>
      <c r="C12" s="210">
        <f t="shared" ref="C12:D12" si="4">SUM(C13:C14)</f>
        <v>12855314</v>
      </c>
      <c r="D12" s="210">
        <f t="shared" si="4"/>
        <v>13968100</v>
      </c>
      <c r="E12" s="210">
        <f t="shared" ref="E12" si="5">SUM(E13:E14)</f>
        <v>14790600</v>
      </c>
      <c r="F12" s="207">
        <f t="shared" ref="F12" si="6">SUM(F13:F14)</f>
        <v>14929700</v>
      </c>
      <c r="G12" s="207">
        <f t="shared" ref="G12" si="7">SUM(G13:G14)</f>
        <v>15130300</v>
      </c>
    </row>
    <row r="13" spans="1:9" hidden="1" x14ac:dyDescent="0.25">
      <c r="A13" s="208">
        <v>3132</v>
      </c>
      <c r="B13" s="208" t="s">
        <v>284</v>
      </c>
      <c r="C13" s="209">
        <f>'rashodi-opći dio'!E11</f>
        <v>11549838</v>
      </c>
      <c r="D13" s="209">
        <f>'rashodi-opći dio'!F11</f>
        <v>12587500</v>
      </c>
      <c r="E13" s="209">
        <f>'rashodi-opći dio'!G11</f>
        <v>13328800</v>
      </c>
      <c r="F13" s="209">
        <f>'rashodi-opći dio'!H11</f>
        <v>13454100</v>
      </c>
      <c r="G13" s="209">
        <f>'rashodi-opći dio'!I11</f>
        <v>13634900</v>
      </c>
    </row>
    <row r="14" spans="1:9" hidden="1" x14ac:dyDescent="0.25">
      <c r="A14" s="208">
        <v>3133</v>
      </c>
      <c r="B14" s="208" t="s">
        <v>86</v>
      </c>
      <c r="C14" s="209">
        <f>'rashodi-opći dio'!E12</f>
        <v>1305476</v>
      </c>
      <c r="D14" s="209">
        <f>'rashodi-opći dio'!F12</f>
        <v>1380600</v>
      </c>
      <c r="E14" s="209">
        <f>'rashodi-opći dio'!G12</f>
        <v>1461800</v>
      </c>
      <c r="F14" s="209">
        <f>'rashodi-opći dio'!H12</f>
        <v>1475600</v>
      </c>
      <c r="G14" s="209">
        <f>'rashodi-opći dio'!I12</f>
        <v>1495400</v>
      </c>
    </row>
    <row r="15" spans="1:9" ht="14.25" x14ac:dyDescent="0.2">
      <c r="A15" s="340">
        <v>32</v>
      </c>
      <c r="B15" s="211" t="s">
        <v>3</v>
      </c>
      <c r="C15" s="199">
        <f t="shared" ref="C15:D15" si="8">C16+C20+C25+C34</f>
        <v>48745975</v>
      </c>
      <c r="D15" s="199">
        <f t="shared" si="8"/>
        <v>56171700</v>
      </c>
      <c r="E15" s="199">
        <f t="shared" ref="E15" si="9">E16+E20+E25+E34</f>
        <v>56642050</v>
      </c>
      <c r="F15" s="199">
        <f t="shared" ref="F15" si="10">F16+F20+F25+F34</f>
        <v>57969100</v>
      </c>
      <c r="G15" s="199">
        <f t="shared" ref="G15" si="11">G16+G20+G25+G34</f>
        <v>57944100</v>
      </c>
    </row>
    <row r="16" spans="1:9" x14ac:dyDescent="0.25">
      <c r="A16" s="341">
        <v>321</v>
      </c>
      <c r="B16" s="206" t="s">
        <v>6</v>
      </c>
      <c r="C16" s="210">
        <f t="shared" ref="C16:D16" si="12">SUM(C17:C19)</f>
        <v>2779123</v>
      </c>
      <c r="D16" s="210">
        <f t="shared" si="12"/>
        <v>3638700</v>
      </c>
      <c r="E16" s="210">
        <f t="shared" ref="E16" si="13">SUM(E17:E19)</f>
        <v>4484050</v>
      </c>
      <c r="F16" s="207">
        <f t="shared" ref="F16" si="14">SUM(F17:F19)</f>
        <v>4502100</v>
      </c>
      <c r="G16" s="207">
        <f t="shared" ref="G16" si="15">SUM(G17:G19)</f>
        <v>4547100</v>
      </c>
    </row>
    <row r="17" spans="1:7" hidden="1" x14ac:dyDescent="0.25">
      <c r="A17" s="208">
        <v>3211</v>
      </c>
      <c r="B17" s="212" t="s">
        <v>285</v>
      </c>
      <c r="C17" s="209">
        <f>'rashodi-opći dio'!E15</f>
        <v>658747</v>
      </c>
      <c r="D17" s="209">
        <f>'rashodi-opći dio'!F15</f>
        <v>810000</v>
      </c>
      <c r="E17" s="209">
        <f>'rashodi-opći dio'!G15</f>
        <v>805000</v>
      </c>
      <c r="F17" s="207">
        <f>'rashodi-opći dio'!H15</f>
        <v>725000</v>
      </c>
      <c r="G17" s="207">
        <f>'rashodi-opći dio'!I15</f>
        <v>725000</v>
      </c>
    </row>
    <row r="18" spans="1:7" hidden="1" x14ac:dyDescent="0.25">
      <c r="A18" s="208">
        <v>3212</v>
      </c>
      <c r="B18" s="212" t="s">
        <v>286</v>
      </c>
      <c r="C18" s="209">
        <f>'rashodi-opći dio'!E16</f>
        <v>1906191</v>
      </c>
      <c r="D18" s="209">
        <f>'rashodi-opći dio'!F16</f>
        <v>2186700</v>
      </c>
      <c r="E18" s="209">
        <f>'rashodi-opći dio'!G16</f>
        <v>3137050</v>
      </c>
      <c r="F18" s="207">
        <f>'rashodi-opći dio'!H16</f>
        <v>3205100</v>
      </c>
      <c r="G18" s="207">
        <f>'rashodi-opći dio'!I16</f>
        <v>3250100</v>
      </c>
    </row>
    <row r="19" spans="1:7" hidden="1" x14ac:dyDescent="0.25">
      <c r="A19" s="215" t="s">
        <v>5</v>
      </c>
      <c r="B19" s="213" t="s">
        <v>287</v>
      </c>
      <c r="C19" s="209">
        <f>'rashodi-opći dio'!E17</f>
        <v>214185</v>
      </c>
      <c r="D19" s="209">
        <f>'rashodi-opći dio'!F17</f>
        <v>642000</v>
      </c>
      <c r="E19" s="209">
        <f>'rashodi-opći dio'!G17</f>
        <v>542000</v>
      </c>
      <c r="F19" s="207">
        <f>'rashodi-opći dio'!H17</f>
        <v>572000</v>
      </c>
      <c r="G19" s="207">
        <f>'rashodi-opći dio'!I17</f>
        <v>572000</v>
      </c>
    </row>
    <row r="20" spans="1:7" x14ac:dyDescent="0.25">
      <c r="A20" s="341">
        <v>322</v>
      </c>
      <c r="B20" s="206" t="s">
        <v>45</v>
      </c>
      <c r="C20" s="210">
        <f t="shared" ref="C20:D20" si="16">SUM(C21:C24)</f>
        <v>14313518</v>
      </c>
      <c r="D20" s="210">
        <f t="shared" si="16"/>
        <v>14870000</v>
      </c>
      <c r="E20" s="210">
        <f t="shared" ref="E20" si="17">SUM(E21:E24)</f>
        <v>13912000</v>
      </c>
      <c r="F20" s="207">
        <f t="shared" ref="F20" si="18">SUM(F21:F24)</f>
        <v>14460000</v>
      </c>
      <c r="G20" s="207">
        <f t="shared" ref="G20" si="19">SUM(G21:G24)</f>
        <v>14460000</v>
      </c>
    </row>
    <row r="21" spans="1:7" hidden="1" x14ac:dyDescent="0.25">
      <c r="A21" s="215">
        <v>3221</v>
      </c>
      <c r="B21" s="208" t="s">
        <v>87</v>
      </c>
      <c r="C21" s="209">
        <f>'rashodi-opći dio'!E19</f>
        <v>1525680</v>
      </c>
      <c r="D21" s="209">
        <f>'rashodi-opći dio'!F19</f>
        <v>1700000</v>
      </c>
      <c r="E21" s="209">
        <f>'rashodi-opći dio'!G19</f>
        <v>1370000</v>
      </c>
      <c r="F21" s="207">
        <f>'rashodi-opći dio'!H19</f>
        <v>1670000</v>
      </c>
      <c r="G21" s="207">
        <f>'rashodi-opći dio'!I19</f>
        <v>1670000</v>
      </c>
    </row>
    <row r="22" spans="1:7" hidden="1" x14ac:dyDescent="0.25">
      <c r="A22" s="215">
        <v>3223</v>
      </c>
      <c r="B22" s="208" t="s">
        <v>288</v>
      </c>
      <c r="C22" s="209">
        <f>'rashodi-opći dio'!E20</f>
        <v>12350290</v>
      </c>
      <c r="D22" s="209">
        <f>'rashodi-opći dio'!F20</f>
        <v>12640000</v>
      </c>
      <c r="E22" s="209">
        <f>'rashodi-opći dio'!G20</f>
        <v>12162000</v>
      </c>
      <c r="F22" s="207">
        <f>'rashodi-opći dio'!H20</f>
        <v>12460000</v>
      </c>
      <c r="G22" s="207">
        <f>'rashodi-opći dio'!I20</f>
        <v>12460000</v>
      </c>
    </row>
    <row r="23" spans="1:7" hidden="1" x14ac:dyDescent="0.25">
      <c r="A23" s="215" t="s">
        <v>7</v>
      </c>
      <c r="B23" s="214" t="s">
        <v>157</v>
      </c>
      <c r="C23" s="209">
        <f>'rashodi-opći dio'!E21</f>
        <v>228257</v>
      </c>
      <c r="D23" s="209">
        <f>'rashodi-opći dio'!F21</f>
        <v>340000</v>
      </c>
      <c r="E23" s="209">
        <f>'rashodi-opći dio'!G21</f>
        <v>230000</v>
      </c>
      <c r="F23" s="207">
        <f>'rashodi-opći dio'!H21</f>
        <v>160000</v>
      </c>
      <c r="G23" s="207">
        <f>'rashodi-opći dio'!I21</f>
        <v>160000</v>
      </c>
    </row>
    <row r="24" spans="1:7" hidden="1" x14ac:dyDescent="0.25">
      <c r="A24" s="215">
        <v>3227</v>
      </c>
      <c r="B24" s="209" t="s">
        <v>158</v>
      </c>
      <c r="C24" s="209">
        <f>'rashodi-opći dio'!E22</f>
        <v>209291</v>
      </c>
      <c r="D24" s="209">
        <f>'rashodi-opći dio'!F22</f>
        <v>190000</v>
      </c>
      <c r="E24" s="209">
        <f>'rashodi-opći dio'!G22</f>
        <v>150000</v>
      </c>
      <c r="F24" s="207">
        <f>'rashodi-opći dio'!H22</f>
        <v>170000</v>
      </c>
      <c r="G24" s="207">
        <f>'rashodi-opći dio'!I22</f>
        <v>170000</v>
      </c>
    </row>
    <row r="25" spans="1:7" x14ac:dyDescent="0.25">
      <c r="A25" s="341">
        <v>323</v>
      </c>
      <c r="B25" s="206" t="s">
        <v>8</v>
      </c>
      <c r="C25" s="210">
        <f t="shared" ref="C25:D25" si="20">SUM(C26:C33)</f>
        <v>26963943</v>
      </c>
      <c r="D25" s="210">
        <f t="shared" si="20"/>
        <v>33950000</v>
      </c>
      <c r="E25" s="210">
        <f t="shared" ref="E25" si="21">SUM(E26:E33)</f>
        <v>34982000</v>
      </c>
      <c r="F25" s="207">
        <f t="shared" ref="F25" si="22">SUM(F26:F33)</f>
        <v>35601000</v>
      </c>
      <c r="G25" s="207">
        <f t="shared" ref="G25" si="23">SUM(G26:G33)</f>
        <v>35581000</v>
      </c>
    </row>
    <row r="26" spans="1:7" hidden="1" x14ac:dyDescent="0.25">
      <c r="A26" s="216">
        <v>3231</v>
      </c>
      <c r="B26" s="208" t="s">
        <v>289</v>
      </c>
      <c r="C26" s="209">
        <f>'rashodi-opći dio'!E24</f>
        <v>3907867</v>
      </c>
      <c r="D26" s="209">
        <f>'rashodi-opći dio'!F24</f>
        <v>4389000</v>
      </c>
      <c r="E26" s="209">
        <f>'rashodi-opći dio'!G24</f>
        <v>4310000</v>
      </c>
      <c r="F26" s="207">
        <f>'rashodi-opći dio'!H24</f>
        <v>4473000</v>
      </c>
      <c r="G26" s="207">
        <f>'rashodi-opći dio'!I24</f>
        <v>4473000</v>
      </c>
    </row>
    <row r="27" spans="1:7" hidden="1" x14ac:dyDescent="0.25">
      <c r="A27" s="216">
        <v>3232</v>
      </c>
      <c r="B27" s="215" t="s">
        <v>9</v>
      </c>
      <c r="C27" s="209">
        <f>'rashodi-opći dio'!E25-'rashodi-opći dio'!E26-'rashodi-opći dio'!E28-'rashodi-opći dio'!E29</f>
        <v>7666673</v>
      </c>
      <c r="D27" s="209">
        <f>'rashodi-opći dio'!F25-'rashodi-opći dio'!F26-'rashodi-opći dio'!F28-'rashodi-opći dio'!F29</f>
        <v>12513000</v>
      </c>
      <c r="E27" s="209">
        <f>'rashodi-opći dio'!G25-'rashodi-opći dio'!G26-'rashodi-opći dio'!G28-'rashodi-opći dio'!G29</f>
        <v>13040000</v>
      </c>
      <c r="F27" s="207">
        <f>'rashodi-opći dio'!H25-'rashodi-opći dio'!H26-'rashodi-opći dio'!H28-'rashodi-opći dio'!H29</f>
        <v>13480000</v>
      </c>
      <c r="G27" s="207">
        <f>'rashodi-opći dio'!I25-'rashodi-opći dio'!I26-'rashodi-opći dio'!I28-'rashodi-opći dio'!I29</f>
        <v>13480000</v>
      </c>
    </row>
    <row r="28" spans="1:7" hidden="1" x14ac:dyDescent="0.25">
      <c r="A28" s="216">
        <v>3233</v>
      </c>
      <c r="B28" s="212" t="s">
        <v>290</v>
      </c>
      <c r="C28" s="209">
        <f>'rashodi-opći dio'!E31</f>
        <v>1506317</v>
      </c>
      <c r="D28" s="209">
        <f>'rashodi-opći dio'!F31</f>
        <v>1843000</v>
      </c>
      <c r="E28" s="209">
        <f>'rashodi-opći dio'!G31</f>
        <v>1330000</v>
      </c>
      <c r="F28" s="207">
        <f>'rashodi-opći dio'!H31</f>
        <v>1300000</v>
      </c>
      <c r="G28" s="207">
        <f>'rashodi-opći dio'!I31</f>
        <v>1300000</v>
      </c>
    </row>
    <row r="29" spans="1:7" hidden="1" x14ac:dyDescent="0.25">
      <c r="A29" s="216">
        <v>3234</v>
      </c>
      <c r="B29" s="212" t="s">
        <v>88</v>
      </c>
      <c r="C29" s="209">
        <f>'rashodi-opći dio'!E32</f>
        <v>6494611</v>
      </c>
      <c r="D29" s="209">
        <f>'rashodi-opći dio'!F32</f>
        <v>6230000</v>
      </c>
      <c r="E29" s="209">
        <f>'rashodi-opći dio'!G32</f>
        <v>6330000</v>
      </c>
      <c r="F29" s="207">
        <f>'rashodi-opći dio'!H32</f>
        <v>6380000</v>
      </c>
      <c r="G29" s="207">
        <f>'rashodi-opći dio'!I32</f>
        <v>6380000</v>
      </c>
    </row>
    <row r="30" spans="1:7" hidden="1" x14ac:dyDescent="0.25">
      <c r="A30" s="216">
        <v>3235</v>
      </c>
      <c r="B30" s="212" t="s">
        <v>89</v>
      </c>
      <c r="C30" s="209">
        <f>'rashodi-opći dio'!E33</f>
        <v>2676756</v>
      </c>
      <c r="D30" s="209">
        <f>'rashodi-opći dio'!F33</f>
        <v>2850000</v>
      </c>
      <c r="E30" s="209">
        <f>'rashodi-opći dio'!G33</f>
        <v>5100000</v>
      </c>
      <c r="F30" s="207">
        <f>'rashodi-opći dio'!H33</f>
        <v>3900000</v>
      </c>
      <c r="G30" s="207">
        <f>'rashodi-opći dio'!I33</f>
        <v>3900000</v>
      </c>
    </row>
    <row r="31" spans="1:7" hidden="1" x14ac:dyDescent="0.25">
      <c r="A31" s="216">
        <v>3236</v>
      </c>
      <c r="B31" s="212" t="s">
        <v>291</v>
      </c>
      <c r="C31" s="209">
        <f>'rashodi-opći dio'!E34</f>
        <v>645174</v>
      </c>
      <c r="D31" s="209">
        <f>'rashodi-opći dio'!F34</f>
        <v>1100000</v>
      </c>
      <c r="E31" s="209">
        <f>'rashodi-opći dio'!G34</f>
        <v>1000000</v>
      </c>
      <c r="F31" s="207">
        <f>'rashodi-opći dio'!H34</f>
        <v>1100000</v>
      </c>
      <c r="G31" s="207">
        <f>'rashodi-opći dio'!I34</f>
        <v>1100000</v>
      </c>
    </row>
    <row r="32" spans="1:7" hidden="1" x14ac:dyDescent="0.25">
      <c r="A32" s="216">
        <v>3237</v>
      </c>
      <c r="B32" s="215" t="s">
        <v>292</v>
      </c>
      <c r="C32" s="209">
        <f>'rashodi-opći dio'!E35-'rashodi-opći dio'!E36</f>
        <v>2875979</v>
      </c>
      <c r="D32" s="209">
        <f>'rashodi-opći dio'!F35-'rashodi-opći dio'!F36</f>
        <v>2908000</v>
      </c>
      <c r="E32" s="209">
        <f>'rashodi-opći dio'!G35-'rashodi-opći dio'!G36</f>
        <v>2020000</v>
      </c>
      <c r="F32" s="207">
        <f>'rashodi-opći dio'!H35-'rashodi-opći dio'!H36</f>
        <v>2936000</v>
      </c>
      <c r="G32" s="207">
        <f>'rashodi-opći dio'!I35-'rashodi-opći dio'!I36</f>
        <v>2936000</v>
      </c>
    </row>
    <row r="33" spans="1:7" hidden="1" x14ac:dyDescent="0.25">
      <c r="A33" s="216">
        <v>3239</v>
      </c>
      <c r="B33" s="215" t="s">
        <v>293</v>
      </c>
      <c r="C33" s="209">
        <f>'rashodi-opći dio'!E40</f>
        <v>1190566</v>
      </c>
      <c r="D33" s="209">
        <f>'rashodi-opći dio'!F40</f>
        <v>2117000</v>
      </c>
      <c r="E33" s="209">
        <f>'rashodi-opći dio'!G40</f>
        <v>1852000</v>
      </c>
      <c r="F33" s="207">
        <f>'rashodi-opći dio'!H40</f>
        <v>2032000</v>
      </c>
      <c r="G33" s="207">
        <f>'rashodi-opći dio'!I40</f>
        <v>2012000</v>
      </c>
    </row>
    <row r="34" spans="1:7" x14ac:dyDescent="0.25">
      <c r="A34" s="341">
        <v>329</v>
      </c>
      <c r="B34" s="206" t="s">
        <v>47</v>
      </c>
      <c r="C34" s="210">
        <f t="shared" ref="C34:D34" si="24">SUM(C35:C40)</f>
        <v>4689391</v>
      </c>
      <c r="D34" s="210">
        <f t="shared" si="24"/>
        <v>3713000</v>
      </c>
      <c r="E34" s="210">
        <f t="shared" ref="E34" si="25">SUM(E35:E40)</f>
        <v>3264000</v>
      </c>
      <c r="F34" s="207">
        <f t="shared" ref="F34" si="26">SUM(F35:F40)</f>
        <v>3406000</v>
      </c>
      <c r="G34" s="207">
        <f t="shared" ref="G34" si="27">SUM(G35:G40)</f>
        <v>3356000</v>
      </c>
    </row>
    <row r="35" spans="1:7" hidden="1" x14ac:dyDescent="0.25">
      <c r="A35" s="216">
        <v>3291</v>
      </c>
      <c r="B35" s="216" t="s">
        <v>294</v>
      </c>
      <c r="C35" s="209">
        <f>'rashodi-opći dio'!E42</f>
        <v>315807</v>
      </c>
      <c r="D35" s="209">
        <f>'rashodi-opći dio'!F42</f>
        <v>360000</v>
      </c>
      <c r="E35" s="209">
        <f>'rashodi-opći dio'!G42</f>
        <v>360000</v>
      </c>
      <c r="F35" s="209">
        <f>'rashodi-opći dio'!H42</f>
        <v>360000</v>
      </c>
      <c r="G35" s="209">
        <f>'rashodi-opći dio'!I42</f>
        <v>360000</v>
      </c>
    </row>
    <row r="36" spans="1:7" hidden="1" x14ac:dyDescent="0.25">
      <c r="A36" s="216">
        <v>3292</v>
      </c>
      <c r="B36" s="216" t="s">
        <v>295</v>
      </c>
      <c r="C36" s="209">
        <f>'rashodi-opći dio'!E43</f>
        <v>693888</v>
      </c>
      <c r="D36" s="209">
        <f>'rashodi-opći dio'!F43</f>
        <v>940000</v>
      </c>
      <c r="E36" s="209">
        <f>'rashodi-opći dio'!G43</f>
        <v>840000</v>
      </c>
      <c r="F36" s="209">
        <f>'rashodi-opći dio'!H43</f>
        <v>940000</v>
      </c>
      <c r="G36" s="209">
        <f>'rashodi-opći dio'!I43</f>
        <v>940000</v>
      </c>
    </row>
    <row r="37" spans="1:7" hidden="1" x14ac:dyDescent="0.25">
      <c r="A37" s="216">
        <v>3293</v>
      </c>
      <c r="B37" s="216" t="s">
        <v>296</v>
      </c>
      <c r="C37" s="209">
        <f>'rashodi-opći dio'!E44</f>
        <v>122659</v>
      </c>
      <c r="D37" s="209">
        <f>'rashodi-opći dio'!F44</f>
        <v>270000</v>
      </c>
      <c r="E37" s="209">
        <f>'rashodi-opći dio'!G44</f>
        <v>175000</v>
      </c>
      <c r="F37" s="209">
        <f>'rashodi-opći dio'!H44</f>
        <v>350000</v>
      </c>
      <c r="G37" s="209">
        <f>'rashodi-opći dio'!I44</f>
        <v>350000</v>
      </c>
    </row>
    <row r="38" spans="1:7" hidden="1" x14ac:dyDescent="0.25">
      <c r="A38" s="216">
        <v>3294</v>
      </c>
      <c r="B38" s="216" t="s">
        <v>90</v>
      </c>
      <c r="C38" s="209">
        <f>'rashodi-opći dio'!E45</f>
        <v>59776</v>
      </c>
      <c r="D38" s="209">
        <f>'rashodi-opći dio'!F45</f>
        <v>236000</v>
      </c>
      <c r="E38" s="209">
        <f>'rashodi-opći dio'!G45</f>
        <v>173000</v>
      </c>
      <c r="F38" s="209">
        <f>'rashodi-opći dio'!H45</f>
        <v>260000</v>
      </c>
      <c r="G38" s="209">
        <f>'rashodi-opći dio'!I45</f>
        <v>260000</v>
      </c>
    </row>
    <row r="39" spans="1:7" hidden="1" x14ac:dyDescent="0.25">
      <c r="A39" s="216">
        <v>3295</v>
      </c>
      <c r="B39" s="217" t="s">
        <v>141</v>
      </c>
      <c r="C39" s="209">
        <f>'rashodi-opći dio'!E46</f>
        <v>571192</v>
      </c>
      <c r="D39" s="209">
        <f>'rashodi-opći dio'!F46</f>
        <v>420000</v>
      </c>
      <c r="E39" s="209">
        <f>'rashodi-opći dio'!G46</f>
        <v>431000</v>
      </c>
      <c r="F39" s="209">
        <f>'rashodi-opći dio'!H46</f>
        <v>481000</v>
      </c>
      <c r="G39" s="209">
        <f>'rashodi-opći dio'!I46</f>
        <v>431000</v>
      </c>
    </row>
    <row r="40" spans="1:7" hidden="1" x14ac:dyDescent="0.25">
      <c r="A40" s="216">
        <v>3299</v>
      </c>
      <c r="B40" s="208" t="s">
        <v>91</v>
      </c>
      <c r="C40" s="209">
        <f>'rashodi-opći dio'!E47</f>
        <v>2926069</v>
      </c>
      <c r="D40" s="209">
        <f>'rashodi-opći dio'!F47</f>
        <v>1487000</v>
      </c>
      <c r="E40" s="209">
        <f>'rashodi-opći dio'!G47</f>
        <v>1285000</v>
      </c>
      <c r="F40" s="209">
        <f>'rashodi-opći dio'!H47</f>
        <v>1015000</v>
      </c>
      <c r="G40" s="209">
        <f>'rashodi-opći dio'!I47</f>
        <v>1015000</v>
      </c>
    </row>
    <row r="41" spans="1:7" ht="14.25" x14ac:dyDescent="0.2">
      <c r="A41" s="340">
        <v>34</v>
      </c>
      <c r="B41" s="205" t="s">
        <v>159</v>
      </c>
      <c r="C41" s="199">
        <f t="shared" ref="C41:G41" si="28">C42</f>
        <v>68050317</v>
      </c>
      <c r="D41" s="199">
        <f t="shared" si="28"/>
        <v>17795000</v>
      </c>
      <c r="E41" s="199">
        <f t="shared" si="28"/>
        <v>37820000</v>
      </c>
      <c r="F41" s="199">
        <f t="shared" si="28"/>
        <v>41810000</v>
      </c>
      <c r="G41" s="199">
        <f t="shared" si="28"/>
        <v>32810000</v>
      </c>
    </row>
    <row r="42" spans="1:7" x14ac:dyDescent="0.25">
      <c r="A42" s="341">
        <v>343</v>
      </c>
      <c r="B42" s="206" t="s">
        <v>56</v>
      </c>
      <c r="C42" s="218">
        <f t="shared" ref="C42:D42" si="29">SUM(C43:C46)</f>
        <v>68050317</v>
      </c>
      <c r="D42" s="218">
        <f t="shared" si="29"/>
        <v>17795000</v>
      </c>
      <c r="E42" s="218">
        <f t="shared" ref="E42" si="30">SUM(E43:E46)</f>
        <v>37820000</v>
      </c>
      <c r="F42" s="219">
        <f t="shared" ref="F42" si="31">SUM(F43:F46)</f>
        <v>41810000</v>
      </c>
      <c r="G42" s="219">
        <f t="shared" ref="G42" si="32">SUM(G43:G46)</f>
        <v>32810000</v>
      </c>
    </row>
    <row r="43" spans="1:7" hidden="1" x14ac:dyDescent="0.25">
      <c r="A43" s="342">
        <v>3431</v>
      </c>
      <c r="B43" s="220" t="s">
        <v>297</v>
      </c>
      <c r="C43" s="209">
        <f>'rashodi-opći dio'!E55</f>
        <v>359769</v>
      </c>
      <c r="D43" s="209">
        <f>'rashodi-opći dio'!F55</f>
        <v>310000</v>
      </c>
      <c r="E43" s="209">
        <f>'rashodi-opći dio'!G55</f>
        <v>320000</v>
      </c>
      <c r="F43" s="209">
        <f>'rashodi-opći dio'!H55</f>
        <v>310000</v>
      </c>
      <c r="G43" s="209">
        <f>'rashodi-opći dio'!I55</f>
        <v>310000</v>
      </c>
    </row>
    <row r="44" spans="1:7" hidden="1" x14ac:dyDescent="0.25">
      <c r="A44" s="342">
        <v>3432</v>
      </c>
      <c r="B44" s="220" t="s">
        <v>298</v>
      </c>
      <c r="C44" s="209">
        <f>'rashodi-opći dio'!E56</f>
        <v>29055849</v>
      </c>
      <c r="D44" s="209">
        <f>'rashodi-opći dio'!F56</f>
        <v>2240000</v>
      </c>
      <c r="E44" s="209">
        <f>'rashodi-opći dio'!G56</f>
        <v>0</v>
      </c>
      <c r="F44" s="221">
        <f>'rashodi-opći dio'!H56</f>
        <v>0</v>
      </c>
      <c r="G44" s="221">
        <f>'rashodi-opći dio'!I56</f>
        <v>0</v>
      </c>
    </row>
    <row r="45" spans="1:7" hidden="1" x14ac:dyDescent="0.25">
      <c r="A45" s="342">
        <v>3433</v>
      </c>
      <c r="B45" s="220" t="s">
        <v>299</v>
      </c>
      <c r="C45" s="209">
        <f>'rashodi-opći dio'!E57</f>
        <v>10270258</v>
      </c>
      <c r="D45" s="209">
        <f>'rashodi-opći dio'!F57</f>
        <v>3595000</v>
      </c>
      <c r="E45" s="209">
        <f>'rashodi-opći dio'!G57</f>
        <v>5500000</v>
      </c>
      <c r="F45" s="209">
        <f>'rashodi-opći dio'!H57</f>
        <v>5500000</v>
      </c>
      <c r="G45" s="209">
        <f>'rashodi-opći dio'!I57</f>
        <v>5500000</v>
      </c>
    </row>
    <row r="46" spans="1:7" hidden="1" x14ac:dyDescent="0.25">
      <c r="A46" s="342">
        <v>3434</v>
      </c>
      <c r="B46" s="220" t="s">
        <v>300</v>
      </c>
      <c r="C46" s="209">
        <f>'rashodi-opći dio'!E58</f>
        <v>28364441</v>
      </c>
      <c r="D46" s="209">
        <f>'rashodi-opći dio'!F58</f>
        <v>11650000</v>
      </c>
      <c r="E46" s="209">
        <f>'rashodi-opći dio'!G58</f>
        <v>32000000</v>
      </c>
      <c r="F46" s="209">
        <f>'rashodi-opći dio'!H58</f>
        <v>36000000</v>
      </c>
      <c r="G46" s="209">
        <f>'rashodi-opći dio'!I58</f>
        <v>27000000</v>
      </c>
    </row>
    <row r="47" spans="1:7" ht="14.25" x14ac:dyDescent="0.2">
      <c r="A47" s="340">
        <v>38</v>
      </c>
      <c r="B47" s="205" t="s">
        <v>160</v>
      </c>
      <c r="C47" s="199">
        <f t="shared" ref="C47:G48" si="33">C48</f>
        <v>7681512</v>
      </c>
      <c r="D47" s="199">
        <f t="shared" si="33"/>
        <v>8300000</v>
      </c>
      <c r="E47" s="199">
        <f t="shared" si="33"/>
        <v>8050000</v>
      </c>
      <c r="F47" s="199">
        <f t="shared" si="33"/>
        <v>6926000</v>
      </c>
      <c r="G47" s="199">
        <f t="shared" si="33"/>
        <v>7996000</v>
      </c>
    </row>
    <row r="48" spans="1:7" x14ac:dyDescent="0.25">
      <c r="A48" s="341">
        <v>383</v>
      </c>
      <c r="B48" s="208" t="s">
        <v>161</v>
      </c>
      <c r="C48" s="210">
        <f t="shared" si="33"/>
        <v>7681512</v>
      </c>
      <c r="D48" s="210">
        <f t="shared" si="33"/>
        <v>8300000</v>
      </c>
      <c r="E48" s="210">
        <f t="shared" si="33"/>
        <v>8050000</v>
      </c>
      <c r="F48" s="207">
        <f t="shared" si="33"/>
        <v>6926000</v>
      </c>
      <c r="G48" s="207">
        <f t="shared" si="33"/>
        <v>7996000</v>
      </c>
    </row>
    <row r="49" spans="1:7" hidden="1" x14ac:dyDescent="0.25">
      <c r="A49" s="208">
        <v>3831</v>
      </c>
      <c r="B49" s="212" t="s">
        <v>92</v>
      </c>
      <c r="C49" s="209">
        <f>'rashodi-opći dio'!E64</f>
        <v>7681512</v>
      </c>
      <c r="D49" s="209">
        <f>'rashodi-opći dio'!F64</f>
        <v>8300000</v>
      </c>
      <c r="E49" s="209">
        <f>'rashodi-opći dio'!G64</f>
        <v>8050000</v>
      </c>
      <c r="F49" s="209">
        <f>'rashodi-opći dio'!H64</f>
        <v>6926000</v>
      </c>
      <c r="G49" s="209">
        <f>'rashodi-opći dio'!I64</f>
        <v>7996000</v>
      </c>
    </row>
    <row r="50" spans="1:7" x14ac:dyDescent="0.25">
      <c r="A50" s="340"/>
      <c r="B50" s="205"/>
      <c r="C50" s="144"/>
      <c r="D50" s="144"/>
      <c r="E50" s="144"/>
      <c r="F50" s="144"/>
      <c r="G50" s="144"/>
    </row>
    <row r="51" spans="1:7" ht="14.25" x14ac:dyDescent="0.2">
      <c r="A51" s="211" t="s">
        <v>93</v>
      </c>
      <c r="B51" s="211" t="s">
        <v>94</v>
      </c>
      <c r="C51" s="200">
        <f t="shared" ref="C51:G52" si="34">C52</f>
        <v>3619014</v>
      </c>
      <c r="D51" s="200">
        <f t="shared" si="34"/>
        <v>6180000</v>
      </c>
      <c r="E51" s="200">
        <f t="shared" si="34"/>
        <v>14750000</v>
      </c>
      <c r="F51" s="200">
        <f t="shared" si="34"/>
        <v>16420000</v>
      </c>
      <c r="G51" s="200">
        <f t="shared" si="34"/>
        <v>16420000</v>
      </c>
    </row>
    <row r="52" spans="1:7" ht="14.25" x14ac:dyDescent="0.2">
      <c r="A52" s="211">
        <v>42</v>
      </c>
      <c r="B52" s="211" t="s">
        <v>13</v>
      </c>
      <c r="C52" s="200">
        <f t="shared" si="34"/>
        <v>3619014</v>
      </c>
      <c r="D52" s="200">
        <f t="shared" si="34"/>
        <v>6180000</v>
      </c>
      <c r="E52" s="200">
        <f t="shared" si="34"/>
        <v>14750000</v>
      </c>
      <c r="F52" s="200">
        <f t="shared" si="34"/>
        <v>16420000</v>
      </c>
      <c r="G52" s="200">
        <f t="shared" si="34"/>
        <v>16420000</v>
      </c>
    </row>
    <row r="53" spans="1:7" x14ac:dyDescent="0.25">
      <c r="A53" s="208">
        <v>422</v>
      </c>
      <c r="B53" s="208" t="s">
        <v>19</v>
      </c>
      <c r="C53" s="135">
        <f>SUM(C54:C58)</f>
        <v>3619014</v>
      </c>
      <c r="D53" s="135">
        <f>SUM(D54:D58)</f>
        <v>6180000</v>
      </c>
      <c r="E53" s="135">
        <f>SUM(E54:E58)</f>
        <v>14750000</v>
      </c>
      <c r="F53" s="207">
        <f>SUM(F54:F58)</f>
        <v>16420000</v>
      </c>
      <c r="G53" s="207">
        <f>SUM(G54:G58)</f>
        <v>16420000</v>
      </c>
    </row>
    <row r="54" spans="1:7" hidden="1" x14ac:dyDescent="0.25">
      <c r="A54" s="343" t="s">
        <v>17</v>
      </c>
      <c r="B54" s="223" t="s">
        <v>301</v>
      </c>
      <c r="C54" s="209">
        <f>'rashodi-opći dio'!E80</f>
        <v>1293180</v>
      </c>
      <c r="D54" s="209">
        <f>'rashodi-opći dio'!F80</f>
        <v>2300000</v>
      </c>
      <c r="E54" s="209">
        <f>'rashodi-opći dio'!G80</f>
        <v>3400000</v>
      </c>
      <c r="F54" s="209">
        <f>'rashodi-opći dio'!H80</f>
        <v>2500000</v>
      </c>
      <c r="G54" s="209">
        <f>'rashodi-opći dio'!I80</f>
        <v>2500000</v>
      </c>
    </row>
    <row r="55" spans="1:7" hidden="1" x14ac:dyDescent="0.25">
      <c r="A55" s="215" t="s">
        <v>18</v>
      </c>
      <c r="B55" s="215" t="s">
        <v>302</v>
      </c>
      <c r="C55" s="209">
        <f>'rashodi-opći dio'!E81</f>
        <v>56949</v>
      </c>
      <c r="D55" s="209">
        <f>'rashodi-opći dio'!F81</f>
        <v>50000</v>
      </c>
      <c r="E55" s="209">
        <f>'rashodi-opći dio'!G81</f>
        <v>50000</v>
      </c>
      <c r="F55" s="209">
        <f>'rashodi-opći dio'!H81</f>
        <v>100000</v>
      </c>
      <c r="G55" s="209">
        <f>'rashodi-opći dio'!I81</f>
        <v>100000</v>
      </c>
    </row>
    <row r="56" spans="1:7" hidden="1" x14ac:dyDescent="0.25">
      <c r="A56" s="208">
        <v>4223</v>
      </c>
      <c r="B56" s="212" t="s">
        <v>303</v>
      </c>
      <c r="C56" s="209">
        <f>'rashodi-opći dio'!E82</f>
        <v>15159</v>
      </c>
      <c r="D56" s="209">
        <f>'rashodi-opći dio'!F82</f>
        <v>100000</v>
      </c>
      <c r="E56" s="209">
        <f>'rashodi-opći dio'!G82</f>
        <v>250000</v>
      </c>
      <c r="F56" s="209">
        <f>'rashodi-opći dio'!H82</f>
        <v>200000</v>
      </c>
      <c r="G56" s="209">
        <f>'rashodi-opći dio'!I82</f>
        <v>200000</v>
      </c>
    </row>
    <row r="57" spans="1:7" hidden="1" x14ac:dyDescent="0.25">
      <c r="A57" s="215" t="s">
        <v>20</v>
      </c>
      <c r="B57" s="223" t="s">
        <v>304</v>
      </c>
      <c r="C57" s="209">
        <f>'rashodi-opći dio'!E83</f>
        <v>2253726</v>
      </c>
      <c r="D57" s="209">
        <f>'rashodi-opći dio'!F83</f>
        <v>3730000</v>
      </c>
      <c r="E57" s="209">
        <f>'rashodi-opći dio'!G83</f>
        <v>11050000</v>
      </c>
      <c r="F57" s="209">
        <f>'rashodi-opći dio'!H83</f>
        <v>13620000</v>
      </c>
      <c r="G57" s="209">
        <f>'rashodi-opći dio'!I83</f>
        <v>13620000</v>
      </c>
    </row>
    <row r="58" spans="1:7" ht="12.75" hidden="1" customHeight="1" x14ac:dyDescent="0.25">
      <c r="A58" s="224">
        <v>4227</v>
      </c>
      <c r="B58" s="224" t="s">
        <v>182</v>
      </c>
      <c r="C58" s="225">
        <f>'rashodi-opći dio'!E84</f>
        <v>0</v>
      </c>
      <c r="D58" s="225">
        <f>'rashodi-opći dio'!F84</f>
        <v>0</v>
      </c>
      <c r="E58" s="225">
        <f>'rashodi-opći dio'!G84</f>
        <v>0</v>
      </c>
      <c r="F58" s="225">
        <f>'rashodi-opći dio'!H84</f>
        <v>0</v>
      </c>
      <c r="G58" s="225">
        <f>'rashodi-opći dio'!I84</f>
        <v>0</v>
      </c>
    </row>
    <row r="59" spans="1:7" ht="12.75" customHeight="1" x14ac:dyDescent="0.25">
      <c r="A59" s="224"/>
      <c r="B59" s="224"/>
      <c r="C59" s="225"/>
      <c r="D59" s="225"/>
      <c r="E59" s="225"/>
      <c r="F59" s="225"/>
      <c r="G59" s="225"/>
    </row>
    <row r="60" spans="1:7" ht="14.25" x14ac:dyDescent="0.2">
      <c r="A60" s="211" t="s">
        <v>95</v>
      </c>
      <c r="B60" s="211" t="s">
        <v>96</v>
      </c>
      <c r="C60" s="200">
        <f t="shared" ref="C60:D60" si="35">C61+C64</f>
        <v>5963777</v>
      </c>
      <c r="D60" s="200">
        <f t="shared" si="35"/>
        <v>8115000</v>
      </c>
      <c r="E60" s="200">
        <f t="shared" ref="E60" si="36">E61+E64</f>
        <v>11800000</v>
      </c>
      <c r="F60" s="200">
        <f t="shared" ref="F60" si="37">F61+F64</f>
        <v>9275000</v>
      </c>
      <c r="G60" s="200">
        <f t="shared" ref="G60" si="38">G61+G64</f>
        <v>9275000</v>
      </c>
    </row>
    <row r="61" spans="1:7" ht="14.25" x14ac:dyDescent="0.2">
      <c r="A61" s="211">
        <v>41</v>
      </c>
      <c r="B61" s="106" t="s">
        <v>11</v>
      </c>
      <c r="C61" s="200">
        <f t="shared" ref="C61:G62" si="39">C62</f>
        <v>2889695</v>
      </c>
      <c r="D61" s="200">
        <f t="shared" si="39"/>
        <v>4315000</v>
      </c>
      <c r="E61" s="200">
        <f t="shared" si="39"/>
        <v>5600000</v>
      </c>
      <c r="F61" s="200">
        <f t="shared" si="39"/>
        <v>4700000</v>
      </c>
      <c r="G61" s="200">
        <f t="shared" si="39"/>
        <v>4700000</v>
      </c>
    </row>
    <row r="62" spans="1:7" x14ac:dyDescent="0.25">
      <c r="A62" s="208">
        <v>412</v>
      </c>
      <c r="B62" s="111" t="s">
        <v>51</v>
      </c>
      <c r="C62" s="135">
        <f t="shared" si="39"/>
        <v>2889695</v>
      </c>
      <c r="D62" s="135">
        <f t="shared" si="39"/>
        <v>4315000</v>
      </c>
      <c r="E62" s="135">
        <f t="shared" si="39"/>
        <v>5600000</v>
      </c>
      <c r="F62" s="207">
        <f t="shared" si="39"/>
        <v>4700000</v>
      </c>
      <c r="G62" s="207">
        <f t="shared" si="39"/>
        <v>4700000</v>
      </c>
    </row>
    <row r="63" spans="1:7" hidden="1" x14ac:dyDescent="0.25">
      <c r="A63" s="215" t="s">
        <v>12</v>
      </c>
      <c r="B63" s="213" t="s">
        <v>97</v>
      </c>
      <c r="C63" s="209">
        <f>'rashodi-opći dio'!E72</f>
        <v>2889695</v>
      </c>
      <c r="D63" s="209">
        <f>'rashodi-opći dio'!F72</f>
        <v>4315000</v>
      </c>
      <c r="E63" s="209">
        <f>'rashodi-opći dio'!G72</f>
        <v>5600000</v>
      </c>
      <c r="F63" s="209">
        <f>'rashodi-opći dio'!H72</f>
        <v>4700000</v>
      </c>
      <c r="G63" s="209">
        <f>'rashodi-opći dio'!I72</f>
        <v>4700000</v>
      </c>
    </row>
    <row r="64" spans="1:7" ht="14.25" x14ac:dyDescent="0.2">
      <c r="A64" s="211">
        <v>42</v>
      </c>
      <c r="B64" s="211" t="s">
        <v>162</v>
      </c>
      <c r="C64" s="199">
        <f t="shared" ref="C64:G65" si="40">C65</f>
        <v>3074082</v>
      </c>
      <c r="D64" s="199">
        <f t="shared" si="40"/>
        <v>3800000</v>
      </c>
      <c r="E64" s="199">
        <f t="shared" si="40"/>
        <v>6200000</v>
      </c>
      <c r="F64" s="199">
        <f t="shared" si="40"/>
        <v>4575000</v>
      </c>
      <c r="G64" s="199">
        <f t="shared" si="40"/>
        <v>4575000</v>
      </c>
    </row>
    <row r="65" spans="1:7" x14ac:dyDescent="0.25">
      <c r="A65" s="208">
        <v>426</v>
      </c>
      <c r="B65" s="208" t="s">
        <v>23</v>
      </c>
      <c r="C65" s="210">
        <f t="shared" si="40"/>
        <v>3074082</v>
      </c>
      <c r="D65" s="210">
        <f t="shared" si="40"/>
        <v>3800000</v>
      </c>
      <c r="E65" s="210">
        <f t="shared" si="40"/>
        <v>6200000</v>
      </c>
      <c r="F65" s="207">
        <f t="shared" si="40"/>
        <v>4575000</v>
      </c>
      <c r="G65" s="207">
        <f t="shared" si="40"/>
        <v>4575000</v>
      </c>
    </row>
    <row r="66" spans="1:7" hidden="1" x14ac:dyDescent="0.25">
      <c r="A66" s="215" t="s">
        <v>52</v>
      </c>
      <c r="B66" s="213" t="s">
        <v>305</v>
      </c>
      <c r="C66" s="209">
        <f>'rashodi-opći dio'!E88</f>
        <v>3074082</v>
      </c>
      <c r="D66" s="209">
        <f>'rashodi-opći dio'!F88</f>
        <v>3800000</v>
      </c>
      <c r="E66" s="209">
        <f>'rashodi-opći dio'!G88</f>
        <v>6200000</v>
      </c>
      <c r="F66" s="209">
        <f>'rashodi-opći dio'!H88</f>
        <v>4575000</v>
      </c>
      <c r="G66" s="209">
        <f>'rashodi-opći dio'!I88</f>
        <v>4575000</v>
      </c>
    </row>
    <row r="67" spans="1:7" x14ac:dyDescent="0.25">
      <c r="A67" s="215"/>
      <c r="B67" s="215"/>
      <c r="C67" s="144"/>
      <c r="D67" s="144"/>
      <c r="E67" s="144"/>
      <c r="F67" s="144"/>
      <c r="G67" s="144"/>
    </row>
    <row r="68" spans="1:7" ht="14.25" hidden="1" x14ac:dyDescent="0.2">
      <c r="A68" s="211" t="s">
        <v>98</v>
      </c>
      <c r="B68" s="211" t="s">
        <v>99</v>
      </c>
      <c r="C68" s="200">
        <f t="shared" ref="C68:G70" si="41">C69</f>
        <v>0</v>
      </c>
      <c r="D68" s="200">
        <f t="shared" si="41"/>
        <v>0</v>
      </c>
      <c r="E68" s="200">
        <f t="shared" si="41"/>
        <v>0</v>
      </c>
      <c r="F68" s="200">
        <f t="shared" si="41"/>
        <v>400000</v>
      </c>
      <c r="G68" s="200">
        <f t="shared" si="41"/>
        <v>400000</v>
      </c>
    </row>
    <row r="69" spans="1:7" ht="14.25" hidden="1" x14ac:dyDescent="0.2">
      <c r="A69" s="211">
        <v>42</v>
      </c>
      <c r="B69" s="211" t="s">
        <v>162</v>
      </c>
      <c r="C69" s="200">
        <f t="shared" si="41"/>
        <v>0</v>
      </c>
      <c r="D69" s="200">
        <f t="shared" si="41"/>
        <v>0</v>
      </c>
      <c r="E69" s="200">
        <f t="shared" si="41"/>
        <v>0</v>
      </c>
      <c r="F69" s="200">
        <f t="shared" si="41"/>
        <v>400000</v>
      </c>
      <c r="G69" s="200">
        <f t="shared" si="41"/>
        <v>400000</v>
      </c>
    </row>
    <row r="70" spans="1:7" ht="14.25" hidden="1" x14ac:dyDescent="0.2">
      <c r="A70" s="211">
        <v>423</v>
      </c>
      <c r="B70" s="211" t="s">
        <v>163</v>
      </c>
      <c r="C70" s="200">
        <f t="shared" si="41"/>
        <v>0</v>
      </c>
      <c r="D70" s="200">
        <f t="shared" si="41"/>
        <v>0</v>
      </c>
      <c r="E70" s="200">
        <f t="shared" si="41"/>
        <v>0</v>
      </c>
      <c r="F70" s="200">
        <f t="shared" si="41"/>
        <v>400000</v>
      </c>
      <c r="G70" s="200">
        <f t="shared" si="41"/>
        <v>400000</v>
      </c>
    </row>
    <row r="71" spans="1:7" hidden="1" x14ac:dyDescent="0.25">
      <c r="A71" s="214" t="s">
        <v>22</v>
      </c>
      <c r="B71" s="215" t="s">
        <v>100</v>
      </c>
      <c r="C71" s="210">
        <f>'rashodi-opći dio'!E86</f>
        <v>0</v>
      </c>
      <c r="D71" s="210">
        <f>'rashodi-opći dio'!F86</f>
        <v>0</v>
      </c>
      <c r="E71" s="210">
        <f>'rashodi-opći dio'!G86</f>
        <v>0</v>
      </c>
      <c r="F71" s="210">
        <f>'rashodi-opći dio'!H86</f>
        <v>400000</v>
      </c>
      <c r="G71" s="210">
        <f>'rashodi-opći dio'!I86</f>
        <v>400000</v>
      </c>
    </row>
    <row r="72" spans="1:7" hidden="1" x14ac:dyDescent="0.25">
      <c r="A72" s="215"/>
      <c r="B72" s="215"/>
      <c r="C72" s="144"/>
      <c r="D72" s="144"/>
      <c r="E72" s="144"/>
      <c r="F72" s="144"/>
      <c r="G72" s="144"/>
    </row>
    <row r="73" spans="1:7" ht="14.25" x14ac:dyDescent="0.2">
      <c r="A73" s="211" t="s">
        <v>101</v>
      </c>
      <c r="B73" s="211" t="s">
        <v>102</v>
      </c>
      <c r="C73" s="200">
        <f t="shared" ref="C73:G74" si="42">C74</f>
        <v>5637825</v>
      </c>
      <c r="D73" s="200">
        <f t="shared" si="42"/>
        <v>2520000</v>
      </c>
      <c r="E73" s="200">
        <f t="shared" si="42"/>
        <v>20235000</v>
      </c>
      <c r="F73" s="200">
        <f t="shared" si="42"/>
        <v>10400000</v>
      </c>
      <c r="G73" s="200">
        <f t="shared" si="42"/>
        <v>10400000</v>
      </c>
    </row>
    <row r="74" spans="1:7" ht="14.25" x14ac:dyDescent="0.2">
      <c r="A74" s="211">
        <v>42</v>
      </c>
      <c r="B74" s="211" t="s">
        <v>162</v>
      </c>
      <c r="C74" s="200">
        <f t="shared" si="42"/>
        <v>5637825</v>
      </c>
      <c r="D74" s="200">
        <f t="shared" si="42"/>
        <v>2520000</v>
      </c>
      <c r="E74" s="200">
        <f t="shared" si="42"/>
        <v>20235000</v>
      </c>
      <c r="F74" s="200">
        <f t="shared" si="42"/>
        <v>10400000</v>
      </c>
      <c r="G74" s="200">
        <f t="shared" si="42"/>
        <v>10400000</v>
      </c>
    </row>
    <row r="75" spans="1:7" x14ac:dyDescent="0.25">
      <c r="A75" s="208">
        <v>421</v>
      </c>
      <c r="B75" s="208" t="s">
        <v>14</v>
      </c>
      <c r="C75" s="135">
        <f>C76+C78+C77</f>
        <v>5637825</v>
      </c>
      <c r="D75" s="135">
        <f>D76+D78+D77</f>
        <v>2520000</v>
      </c>
      <c r="E75" s="135">
        <f>E76+E78+E77</f>
        <v>20235000</v>
      </c>
      <c r="F75" s="207">
        <f>F76+F78+F77</f>
        <v>10400000</v>
      </c>
      <c r="G75" s="207">
        <f>G76+G78+G77</f>
        <v>10400000</v>
      </c>
    </row>
    <row r="76" spans="1:7" hidden="1" x14ac:dyDescent="0.25">
      <c r="A76" s="215" t="s">
        <v>180</v>
      </c>
      <c r="B76" s="215" t="s">
        <v>306</v>
      </c>
      <c r="C76" s="209">
        <f>'rashodi-opći dio'!E75</f>
        <v>0</v>
      </c>
      <c r="D76" s="209">
        <f>'rashodi-opći dio'!F75</f>
        <v>250000</v>
      </c>
      <c r="E76" s="209">
        <f>'rashodi-opći dio'!G75</f>
        <v>10200000</v>
      </c>
      <c r="F76" s="209">
        <f>'rashodi-opći dio'!H75</f>
        <v>50000</v>
      </c>
      <c r="G76" s="209">
        <f>'rashodi-opći dio'!I75</f>
        <v>50000</v>
      </c>
    </row>
    <row r="77" spans="1:7" hidden="1" x14ac:dyDescent="0.25">
      <c r="A77" s="215" t="s">
        <v>15</v>
      </c>
      <c r="B77" s="215" t="s">
        <v>307</v>
      </c>
      <c r="C77" s="209">
        <f>'rashodi-opći dio'!E76</f>
        <v>377911</v>
      </c>
      <c r="D77" s="209">
        <f>'rashodi-opći dio'!F76</f>
        <v>1100000</v>
      </c>
      <c r="E77" s="209">
        <f>'rashodi-opći dio'!G76</f>
        <v>3700000</v>
      </c>
      <c r="F77" s="209">
        <f>'rashodi-opći dio'!H76</f>
        <v>4700000</v>
      </c>
      <c r="G77" s="209">
        <f>'rashodi-opći dio'!I76</f>
        <v>4700000</v>
      </c>
    </row>
    <row r="78" spans="1:7" hidden="1" x14ac:dyDescent="0.25">
      <c r="A78" s="215">
        <v>4214</v>
      </c>
      <c r="B78" s="213" t="s">
        <v>103</v>
      </c>
      <c r="C78" s="209">
        <f>'rashodi-opći dio'!E78</f>
        <v>5259914</v>
      </c>
      <c r="D78" s="209">
        <f>'rashodi-opći dio'!F78</f>
        <v>1170000</v>
      </c>
      <c r="E78" s="209">
        <f>'rashodi-opći dio'!G78</f>
        <v>6335000</v>
      </c>
      <c r="F78" s="209">
        <f>'rashodi-opći dio'!H78</f>
        <v>5650000</v>
      </c>
      <c r="G78" s="209">
        <f>'rashodi-opći dio'!I78</f>
        <v>5650000</v>
      </c>
    </row>
    <row r="79" spans="1:7" x14ac:dyDescent="0.25">
      <c r="A79" s="215"/>
      <c r="B79" s="215"/>
      <c r="C79" s="133"/>
      <c r="D79" s="133"/>
      <c r="E79" s="133"/>
      <c r="F79" s="133"/>
      <c r="G79" s="133"/>
    </row>
    <row r="80" spans="1:7" s="227" customFormat="1" ht="14.25" x14ac:dyDescent="0.2">
      <c r="A80" s="344">
        <v>101</v>
      </c>
      <c r="B80" s="226" t="s">
        <v>104</v>
      </c>
      <c r="C80" s="202">
        <f>C82</f>
        <v>1004274998</v>
      </c>
      <c r="D80" s="202">
        <f>D82</f>
        <v>1359774900</v>
      </c>
      <c r="E80" s="202">
        <f>E82</f>
        <v>1662594000</v>
      </c>
      <c r="F80" s="202">
        <f>F82</f>
        <v>2122130000.2520001</v>
      </c>
      <c r="G80" s="202">
        <f>G82</f>
        <v>1949725999.9239998</v>
      </c>
    </row>
    <row r="81" spans="1:7" x14ac:dyDescent="0.25">
      <c r="A81" s="215"/>
      <c r="B81" s="215"/>
      <c r="C81" s="144"/>
      <c r="D81" s="144"/>
      <c r="E81" s="144"/>
      <c r="F81" s="144"/>
      <c r="G81" s="144"/>
    </row>
    <row r="82" spans="1:7" ht="42.75" x14ac:dyDescent="0.2">
      <c r="A82" s="339" t="s">
        <v>105</v>
      </c>
      <c r="B82" s="205" t="s">
        <v>106</v>
      </c>
      <c r="C82" s="200">
        <f t="shared" ref="C82:D82" si="43">C83+C87</f>
        <v>1004274998</v>
      </c>
      <c r="D82" s="200">
        <f t="shared" si="43"/>
        <v>1359774900</v>
      </c>
      <c r="E82" s="200">
        <f t="shared" ref="E82" si="44">E83+E87</f>
        <v>1662594000</v>
      </c>
      <c r="F82" s="200">
        <f t="shared" ref="F82" si="45">F83+F87</f>
        <v>2122130000.2520001</v>
      </c>
      <c r="G82" s="200">
        <f t="shared" ref="G82" si="46">G83+G87</f>
        <v>1949725999.9239998</v>
      </c>
    </row>
    <row r="83" spans="1:7" ht="12.75" customHeight="1" x14ac:dyDescent="0.2">
      <c r="A83" s="340">
        <v>34</v>
      </c>
      <c r="B83" s="205" t="s">
        <v>159</v>
      </c>
      <c r="C83" s="200">
        <f t="shared" ref="C83:G83" si="47">C84</f>
        <v>355174998</v>
      </c>
      <c r="D83" s="200">
        <f t="shared" si="47"/>
        <v>396781900</v>
      </c>
      <c r="E83" s="200">
        <f t="shared" si="47"/>
        <v>369244000</v>
      </c>
      <c r="F83" s="200">
        <f t="shared" si="47"/>
        <v>521995000</v>
      </c>
      <c r="G83" s="200">
        <f t="shared" si="47"/>
        <v>515419000</v>
      </c>
    </row>
    <row r="84" spans="1:7" s="231" customFormat="1" ht="12.75" customHeight="1" x14ac:dyDescent="0.25">
      <c r="A84" s="341">
        <v>342</v>
      </c>
      <c r="B84" s="228" t="s">
        <v>165</v>
      </c>
      <c r="C84" s="229">
        <f>C85+C86</f>
        <v>355174998</v>
      </c>
      <c r="D84" s="229">
        <f>D85+D86</f>
        <v>396781900</v>
      </c>
      <c r="E84" s="229">
        <f>E85+E86</f>
        <v>369244000</v>
      </c>
      <c r="F84" s="230">
        <f>F85+F86</f>
        <v>521995000</v>
      </c>
      <c r="G84" s="230">
        <f>G85+G86</f>
        <v>515419000</v>
      </c>
    </row>
    <row r="85" spans="1:7" s="231" customFormat="1" ht="12.75" hidden="1" customHeight="1" x14ac:dyDescent="0.25">
      <c r="A85" s="215" t="s">
        <v>208</v>
      </c>
      <c r="B85" s="232" t="s">
        <v>207</v>
      </c>
      <c r="C85" s="229">
        <f>'rashodi-opći dio'!E50</f>
        <v>0</v>
      </c>
      <c r="D85" s="229">
        <f>'rashodi-opći dio'!F50</f>
        <v>0</v>
      </c>
      <c r="E85" s="229">
        <f>'rashodi-opći dio'!G50</f>
        <v>0</v>
      </c>
      <c r="F85" s="229">
        <f>'rashodi-opći dio'!H50</f>
        <v>0</v>
      </c>
      <c r="G85" s="229">
        <f>'rashodi-opći dio'!I50</f>
        <v>0</v>
      </c>
    </row>
    <row r="86" spans="1:7" ht="30" hidden="1" x14ac:dyDescent="0.25">
      <c r="A86" s="215" t="s">
        <v>46</v>
      </c>
      <c r="B86" s="232" t="s">
        <v>164</v>
      </c>
      <c r="C86" s="209">
        <f>'rashodi-opći dio'!E52</f>
        <v>355174998</v>
      </c>
      <c r="D86" s="209">
        <f>'rashodi-opći dio'!F52</f>
        <v>396781900</v>
      </c>
      <c r="E86" s="209">
        <f>'rashodi-opći dio'!G52</f>
        <v>369244000</v>
      </c>
      <c r="F86" s="209">
        <f>'rashodi-opći dio'!H52</f>
        <v>521995000</v>
      </c>
      <c r="G86" s="209">
        <f>'rashodi-opći dio'!I52</f>
        <v>515419000</v>
      </c>
    </row>
    <row r="87" spans="1:7" ht="28.5" x14ac:dyDescent="0.2">
      <c r="A87" s="211">
        <v>54</v>
      </c>
      <c r="B87" s="205" t="s">
        <v>155</v>
      </c>
      <c r="C87" s="199">
        <f>C88+C90</f>
        <v>649100000</v>
      </c>
      <c r="D87" s="199">
        <f>D88+D90</f>
        <v>962993000</v>
      </c>
      <c r="E87" s="199">
        <f>E88+E90</f>
        <v>1293350000</v>
      </c>
      <c r="F87" s="199">
        <f>F88+F90</f>
        <v>1600135000.2520001</v>
      </c>
      <c r="G87" s="199">
        <f>G88+G90</f>
        <v>1434306999.9239998</v>
      </c>
    </row>
    <row r="88" spans="1:7" ht="30" x14ac:dyDescent="0.25">
      <c r="A88" s="208">
        <v>544</v>
      </c>
      <c r="B88" s="206" t="s">
        <v>166</v>
      </c>
      <c r="C88" s="210">
        <f t="shared" ref="C88:G90" si="48">C89</f>
        <v>649100000</v>
      </c>
      <c r="D88" s="210">
        <f t="shared" si="48"/>
        <v>907993000</v>
      </c>
      <c r="E88" s="210">
        <f t="shared" si="48"/>
        <v>1293350000</v>
      </c>
      <c r="F88" s="207">
        <f t="shared" si="48"/>
        <v>1600135000.2520001</v>
      </c>
      <c r="G88" s="207">
        <f t="shared" si="48"/>
        <v>1434306999.9239998</v>
      </c>
    </row>
    <row r="89" spans="1:7" ht="30" hidden="1" x14ac:dyDescent="0.25">
      <c r="A89" s="342">
        <v>5443</v>
      </c>
      <c r="B89" s="111" t="s">
        <v>167</v>
      </c>
      <c r="C89" s="209">
        <f>'račun financiranja'!F18</f>
        <v>649100000</v>
      </c>
      <c r="D89" s="209">
        <f>'račun financiranja'!G18</f>
        <v>907993000</v>
      </c>
      <c r="E89" s="209">
        <f>'račun financiranja'!H18</f>
        <v>1293350000</v>
      </c>
      <c r="F89" s="207">
        <f>'račun financiranja'!I18</f>
        <v>1600135000.2520001</v>
      </c>
      <c r="G89" s="207">
        <f>'račun financiranja'!J18</f>
        <v>1434306999.9239998</v>
      </c>
    </row>
    <row r="90" spans="1:7" ht="17.45" customHeight="1" x14ac:dyDescent="0.25">
      <c r="A90" s="208">
        <v>547</v>
      </c>
      <c r="B90" s="206" t="s">
        <v>205</v>
      </c>
      <c r="C90" s="210">
        <f t="shared" si="48"/>
        <v>0</v>
      </c>
      <c r="D90" s="210">
        <f t="shared" si="48"/>
        <v>55000000</v>
      </c>
      <c r="E90" s="210">
        <f t="shared" si="48"/>
        <v>0</v>
      </c>
      <c r="F90" s="233">
        <f t="shared" si="48"/>
        <v>0</v>
      </c>
      <c r="G90" s="233">
        <f t="shared" si="48"/>
        <v>0</v>
      </c>
    </row>
    <row r="91" spans="1:7" ht="30" hidden="1" x14ac:dyDescent="0.25">
      <c r="A91" s="342">
        <v>5471</v>
      </c>
      <c r="B91" s="111" t="s">
        <v>206</v>
      </c>
      <c r="C91" s="209">
        <f>'račun financiranja'!F20</f>
        <v>0</v>
      </c>
      <c r="D91" s="209">
        <f>'račun financiranja'!G20</f>
        <v>55000000</v>
      </c>
      <c r="E91" s="209">
        <f>'račun financiranja'!H21</f>
        <v>0</v>
      </c>
      <c r="F91" s="221">
        <f>'račun financiranja'!I21</f>
        <v>0</v>
      </c>
      <c r="G91" s="221">
        <f>'račun financiranja'!J21</f>
        <v>0</v>
      </c>
    </row>
    <row r="92" spans="1:7" ht="12.75" customHeight="1" x14ac:dyDescent="0.25">
      <c r="A92" s="215"/>
      <c r="B92" s="215"/>
      <c r="C92" s="133"/>
      <c r="D92" s="133"/>
      <c r="E92" s="133"/>
      <c r="F92" s="133"/>
      <c r="G92" s="133"/>
    </row>
    <row r="93" spans="1:7" s="234" customFormat="1" ht="14.25" x14ac:dyDescent="0.2">
      <c r="A93" s="344">
        <v>102</v>
      </c>
      <c r="B93" s="226" t="s">
        <v>107</v>
      </c>
      <c r="C93" s="202">
        <f>C95</f>
        <v>152672084</v>
      </c>
      <c r="D93" s="202">
        <f>D95</f>
        <v>159822000</v>
      </c>
      <c r="E93" s="202">
        <f>E95</f>
        <v>163180000</v>
      </c>
      <c r="F93" s="202">
        <f>F95</f>
        <v>181577999.61199999</v>
      </c>
      <c r="G93" s="202">
        <f>G95</f>
        <v>167024000.10799998</v>
      </c>
    </row>
    <row r="94" spans="1:7" ht="12.75" customHeight="1" x14ac:dyDescent="0.25">
      <c r="A94" s="215"/>
      <c r="B94" s="215"/>
      <c r="C94" s="133"/>
      <c r="D94" s="133"/>
      <c r="E94" s="133"/>
      <c r="F94" s="133"/>
      <c r="G94" s="133"/>
    </row>
    <row r="95" spans="1:7" ht="42.75" x14ac:dyDescent="0.2">
      <c r="A95" s="339" t="s">
        <v>108</v>
      </c>
      <c r="B95" s="205" t="s">
        <v>109</v>
      </c>
      <c r="C95" s="200">
        <f t="shared" ref="C95:D95" si="49">C96+C99</f>
        <v>152672084</v>
      </c>
      <c r="D95" s="200">
        <f t="shared" si="49"/>
        <v>159822000</v>
      </c>
      <c r="E95" s="200">
        <f t="shared" ref="E95" si="50">E96+E99</f>
        <v>163180000</v>
      </c>
      <c r="F95" s="200">
        <f t="shared" ref="F95" si="51">F96+F99</f>
        <v>181577999.61199999</v>
      </c>
      <c r="G95" s="200">
        <f t="shared" ref="G95" si="52">G96+G99</f>
        <v>167024000.10799998</v>
      </c>
    </row>
    <row r="96" spans="1:7" ht="12.75" customHeight="1" x14ac:dyDescent="0.2">
      <c r="A96" s="340">
        <v>34</v>
      </c>
      <c r="B96" s="205" t="s">
        <v>159</v>
      </c>
      <c r="C96" s="200">
        <f t="shared" ref="C96:G97" si="53">C97</f>
        <v>35272084</v>
      </c>
      <c r="D96" s="200">
        <f t="shared" si="53"/>
        <v>37965000</v>
      </c>
      <c r="E96" s="200">
        <f t="shared" si="53"/>
        <v>32730000</v>
      </c>
      <c r="F96" s="200">
        <f t="shared" si="53"/>
        <v>44605000</v>
      </c>
      <c r="G96" s="200">
        <f t="shared" si="53"/>
        <v>52081000</v>
      </c>
    </row>
    <row r="97" spans="1:7" ht="12.75" customHeight="1" x14ac:dyDescent="0.25">
      <c r="A97" s="208">
        <v>342</v>
      </c>
      <c r="B97" s="206" t="s">
        <v>165</v>
      </c>
      <c r="C97" s="135">
        <f t="shared" si="53"/>
        <v>35272084</v>
      </c>
      <c r="D97" s="135">
        <f t="shared" si="53"/>
        <v>37965000</v>
      </c>
      <c r="E97" s="135">
        <f t="shared" si="53"/>
        <v>32730000</v>
      </c>
      <c r="F97" s="207">
        <f t="shared" si="53"/>
        <v>44605000</v>
      </c>
      <c r="G97" s="207">
        <f t="shared" si="53"/>
        <v>52081000</v>
      </c>
    </row>
    <row r="98" spans="1:7" ht="30" hidden="1" x14ac:dyDescent="0.25">
      <c r="A98" s="215" t="s">
        <v>46</v>
      </c>
      <c r="B98" s="232" t="s">
        <v>164</v>
      </c>
      <c r="C98" s="235">
        <f>'rashodi-opći dio'!E53</f>
        <v>35272084</v>
      </c>
      <c r="D98" s="235">
        <f>'rashodi-opći dio'!F53</f>
        <v>37965000</v>
      </c>
      <c r="E98" s="209">
        <f>'rashodi-opći dio'!G53</f>
        <v>32730000</v>
      </c>
      <c r="F98" s="209">
        <f>'rashodi-opći dio'!H53</f>
        <v>44605000</v>
      </c>
      <c r="G98" s="209">
        <f>'rashodi-opći dio'!I53</f>
        <v>52081000</v>
      </c>
    </row>
    <row r="99" spans="1:7" ht="28.5" x14ac:dyDescent="0.2">
      <c r="A99" s="211">
        <v>54</v>
      </c>
      <c r="B99" s="205" t="s">
        <v>155</v>
      </c>
      <c r="C99" s="199">
        <f t="shared" ref="C99:G100" si="54">C100</f>
        <v>117400000</v>
      </c>
      <c r="D99" s="199">
        <f t="shared" si="54"/>
        <v>121857000</v>
      </c>
      <c r="E99" s="199">
        <f t="shared" si="54"/>
        <v>130450000</v>
      </c>
      <c r="F99" s="199">
        <f t="shared" si="54"/>
        <v>136972999.61199999</v>
      </c>
      <c r="G99" s="199">
        <f t="shared" si="54"/>
        <v>114943000.10799998</v>
      </c>
    </row>
    <row r="100" spans="1:7" ht="30" x14ac:dyDescent="0.25">
      <c r="A100" s="208">
        <v>544</v>
      </c>
      <c r="B100" s="206" t="s">
        <v>166</v>
      </c>
      <c r="C100" s="210">
        <f t="shared" si="54"/>
        <v>117400000</v>
      </c>
      <c r="D100" s="210">
        <f t="shared" si="54"/>
        <v>121857000</v>
      </c>
      <c r="E100" s="210">
        <f t="shared" si="54"/>
        <v>130450000</v>
      </c>
      <c r="F100" s="207">
        <f t="shared" si="54"/>
        <v>136972999.61199999</v>
      </c>
      <c r="G100" s="207">
        <f t="shared" si="54"/>
        <v>114943000.10799998</v>
      </c>
    </row>
    <row r="101" spans="1:7" ht="30" hidden="1" x14ac:dyDescent="0.25">
      <c r="A101" s="342">
        <v>5446</v>
      </c>
      <c r="B101" s="111" t="s">
        <v>168</v>
      </c>
      <c r="C101" s="209">
        <f>'račun financiranja'!F19</f>
        <v>117400000</v>
      </c>
      <c r="D101" s="209">
        <f>'račun financiranja'!G19</f>
        <v>121857000</v>
      </c>
      <c r="E101" s="209">
        <f>'račun financiranja'!H19</f>
        <v>130450000</v>
      </c>
      <c r="F101" s="209">
        <f>'račun financiranja'!I19</f>
        <v>136972999.61199999</v>
      </c>
      <c r="G101" s="209">
        <f>'račun financiranja'!J19</f>
        <v>114943000.10799998</v>
      </c>
    </row>
    <row r="102" spans="1:7" ht="12" customHeight="1" x14ac:dyDescent="0.25">
      <c r="A102" s="342"/>
      <c r="B102" s="111"/>
      <c r="C102" s="133"/>
      <c r="D102" s="133"/>
      <c r="E102" s="133"/>
      <c r="F102" s="133"/>
      <c r="G102" s="133"/>
    </row>
    <row r="103" spans="1:7" s="234" customFormat="1" ht="28.5" x14ac:dyDescent="0.2">
      <c r="A103" s="344">
        <v>103</v>
      </c>
      <c r="B103" s="262" t="s">
        <v>110</v>
      </c>
      <c r="C103" s="236">
        <f>C105+C113+C122+C131+C139+C147+C155+C163+C177+C172</f>
        <v>1061828861</v>
      </c>
      <c r="D103" s="236">
        <f>D105+D113+D122+D131+D139+D147+D155+D163+D177+D172</f>
        <v>1331137000</v>
      </c>
      <c r="E103" s="236">
        <f>E105+E113+E122+E131+E139+E147+E155+E163+E177+E172+E185</f>
        <v>1150436500</v>
      </c>
      <c r="F103" s="236">
        <f>F105+F113+F122+F131+F139+F147+F155+F163+F177+F172+F185</f>
        <v>1492991400</v>
      </c>
      <c r="G103" s="236">
        <f>G105+G113+G122+G131+G139+G147+G155+G163+G177+G172</f>
        <v>1476199270</v>
      </c>
    </row>
    <row r="104" spans="1:7" s="238" customFormat="1" ht="12" customHeight="1" x14ac:dyDescent="0.25">
      <c r="A104" s="217"/>
      <c r="B104" s="237"/>
      <c r="C104" s="144"/>
      <c r="D104" s="144"/>
      <c r="E104" s="159"/>
      <c r="F104" s="144"/>
      <c r="G104" s="144"/>
    </row>
    <row r="105" spans="1:7" s="238" customFormat="1" ht="14.25" x14ac:dyDescent="0.2">
      <c r="A105" s="261" t="s">
        <v>101</v>
      </c>
      <c r="B105" s="92" t="s">
        <v>111</v>
      </c>
      <c r="C105" s="239">
        <f t="shared" ref="C105:D105" si="55">C106+C109</f>
        <v>61316521</v>
      </c>
      <c r="D105" s="239">
        <f t="shared" si="55"/>
        <v>20995070</v>
      </c>
      <c r="E105" s="240">
        <f t="shared" ref="E105" si="56">E106+E109</f>
        <v>9171000</v>
      </c>
      <c r="F105" s="239">
        <f t="shared" ref="F105" si="57">F106+F109</f>
        <v>19580000</v>
      </c>
      <c r="G105" s="239">
        <f t="shared" ref="G105" si="58">G106+G109</f>
        <v>188500000</v>
      </c>
    </row>
    <row r="106" spans="1:7" s="238" customFormat="1" ht="14.25" x14ac:dyDescent="0.2">
      <c r="A106" s="211">
        <v>41</v>
      </c>
      <c r="B106" s="106" t="s">
        <v>11</v>
      </c>
      <c r="C106" s="239">
        <f t="shared" ref="C106:G107" si="59">C107</f>
        <v>1774162</v>
      </c>
      <c r="D106" s="239">
        <f t="shared" si="59"/>
        <v>3413070</v>
      </c>
      <c r="E106" s="240">
        <f t="shared" si="59"/>
        <v>2350000</v>
      </c>
      <c r="F106" s="239">
        <f t="shared" si="59"/>
        <v>1000000</v>
      </c>
      <c r="G106" s="239">
        <f t="shared" si="59"/>
        <v>1000000</v>
      </c>
    </row>
    <row r="107" spans="1:7" s="238" customFormat="1" x14ac:dyDescent="0.25">
      <c r="A107" s="208">
        <v>411</v>
      </c>
      <c r="B107" s="111" t="s">
        <v>75</v>
      </c>
      <c r="C107" s="71">
        <f t="shared" si="59"/>
        <v>1774162</v>
      </c>
      <c r="D107" s="71">
        <f t="shared" si="59"/>
        <v>3413070</v>
      </c>
      <c r="E107" s="241">
        <f t="shared" si="59"/>
        <v>2350000</v>
      </c>
      <c r="F107" s="219">
        <f t="shared" si="59"/>
        <v>1000000</v>
      </c>
      <c r="G107" s="219">
        <f t="shared" si="59"/>
        <v>1000000</v>
      </c>
    </row>
    <row r="108" spans="1:7" s="238" customFormat="1" hidden="1" x14ac:dyDescent="0.2">
      <c r="A108" s="208">
        <v>4111</v>
      </c>
      <c r="B108" s="208" t="s">
        <v>40</v>
      </c>
      <c r="C108" s="242">
        <v>1774162</v>
      </c>
      <c r="D108" s="242">
        <v>3413070</v>
      </c>
      <c r="E108" s="243">
        <v>2350000</v>
      </c>
      <c r="F108" s="242">
        <v>1000000</v>
      </c>
      <c r="G108" s="242">
        <v>1000000</v>
      </c>
    </row>
    <row r="109" spans="1:7" s="238" customFormat="1" ht="14.25" x14ac:dyDescent="0.2">
      <c r="A109" s="211">
        <v>42</v>
      </c>
      <c r="B109" s="211" t="s">
        <v>13</v>
      </c>
      <c r="C109" s="244">
        <f t="shared" ref="C109:G110" si="60">C110</f>
        <v>59542359</v>
      </c>
      <c r="D109" s="244">
        <f t="shared" si="60"/>
        <v>17582000</v>
      </c>
      <c r="E109" s="245">
        <f t="shared" si="60"/>
        <v>6821000</v>
      </c>
      <c r="F109" s="244">
        <f t="shared" si="60"/>
        <v>18580000</v>
      </c>
      <c r="G109" s="244">
        <f t="shared" si="60"/>
        <v>187500000</v>
      </c>
    </row>
    <row r="110" spans="1:7" s="238" customFormat="1" x14ac:dyDescent="0.25">
      <c r="A110" s="208">
        <v>421</v>
      </c>
      <c r="B110" s="111" t="s">
        <v>14</v>
      </c>
      <c r="C110" s="246">
        <f t="shared" si="60"/>
        <v>59542359</v>
      </c>
      <c r="D110" s="246">
        <f t="shared" si="60"/>
        <v>17582000</v>
      </c>
      <c r="E110" s="243">
        <f t="shared" si="60"/>
        <v>6821000</v>
      </c>
      <c r="F110" s="247">
        <f t="shared" si="60"/>
        <v>18580000</v>
      </c>
      <c r="G110" s="247">
        <f t="shared" si="60"/>
        <v>187500000</v>
      </c>
    </row>
    <row r="111" spans="1:7" s="238" customFormat="1" hidden="1" x14ac:dyDescent="0.2">
      <c r="A111" s="270">
        <v>4213</v>
      </c>
      <c r="B111" s="248" t="s">
        <v>169</v>
      </c>
      <c r="C111" s="246">
        <v>59542359</v>
      </c>
      <c r="D111" s="246">
        <v>17582000</v>
      </c>
      <c r="E111" s="243">
        <v>6821000</v>
      </c>
      <c r="F111" s="246">
        <v>18580000</v>
      </c>
      <c r="G111" s="246">
        <v>187500000</v>
      </c>
    </row>
    <row r="112" spans="1:7" s="238" customFormat="1" x14ac:dyDescent="0.25">
      <c r="A112" s="270"/>
      <c r="B112" s="217"/>
      <c r="C112" s="218"/>
      <c r="D112" s="218"/>
      <c r="E112" s="172"/>
      <c r="F112" s="218"/>
      <c r="G112" s="218"/>
    </row>
    <row r="113" spans="1:7" s="238" customFormat="1" ht="28.5" x14ac:dyDescent="0.2">
      <c r="A113" s="261" t="s">
        <v>112</v>
      </c>
      <c r="B113" s="255" t="s">
        <v>113</v>
      </c>
      <c r="C113" s="239">
        <f t="shared" ref="C113:D113" si="61">C114+C117</f>
        <v>375748531</v>
      </c>
      <c r="D113" s="239">
        <f t="shared" si="61"/>
        <v>400318750</v>
      </c>
      <c r="E113" s="236">
        <f t="shared" ref="E113" si="62">E114+E117</f>
        <v>324809300</v>
      </c>
      <c r="F113" s="236">
        <f t="shared" ref="F113" si="63">F114+F117</f>
        <v>174113000</v>
      </c>
      <c r="G113" s="236">
        <f t="shared" ref="G113" si="64">G114+G117</f>
        <v>186500000</v>
      </c>
    </row>
    <row r="114" spans="1:7" s="238" customFormat="1" ht="14.25" x14ac:dyDescent="0.2">
      <c r="A114" s="211">
        <v>41</v>
      </c>
      <c r="B114" s="106" t="s">
        <v>11</v>
      </c>
      <c r="C114" s="239">
        <f t="shared" ref="C114:G115" si="65">C115</f>
        <v>29368604</v>
      </c>
      <c r="D114" s="239">
        <f t="shared" si="65"/>
        <v>26700000</v>
      </c>
      <c r="E114" s="240">
        <f t="shared" si="65"/>
        <v>25150000</v>
      </c>
      <c r="F114" s="239">
        <f t="shared" si="65"/>
        <v>5500000</v>
      </c>
      <c r="G114" s="239">
        <f t="shared" si="65"/>
        <v>8500000</v>
      </c>
    </row>
    <row r="115" spans="1:7" s="238" customFormat="1" x14ac:dyDescent="0.25">
      <c r="A115" s="208">
        <v>411</v>
      </c>
      <c r="B115" s="111" t="s">
        <v>75</v>
      </c>
      <c r="C115" s="71">
        <v>29368604</v>
      </c>
      <c r="D115" s="71">
        <f t="shared" si="65"/>
        <v>26700000</v>
      </c>
      <c r="E115" s="241">
        <f t="shared" si="65"/>
        <v>25150000</v>
      </c>
      <c r="F115" s="219">
        <f t="shared" si="65"/>
        <v>5500000</v>
      </c>
      <c r="G115" s="219">
        <f t="shared" si="65"/>
        <v>8500000</v>
      </c>
    </row>
    <row r="116" spans="1:7" hidden="1" x14ac:dyDescent="0.2">
      <c r="A116" s="208">
        <v>4111</v>
      </c>
      <c r="B116" s="208" t="s">
        <v>40</v>
      </c>
      <c r="C116" s="249">
        <v>26700000</v>
      </c>
      <c r="D116" s="249">
        <v>26700000</v>
      </c>
      <c r="E116" s="250">
        <v>25150000</v>
      </c>
      <c r="F116" s="249">
        <v>5500000</v>
      </c>
      <c r="G116" s="249">
        <v>8500000</v>
      </c>
    </row>
    <row r="117" spans="1:7" ht="14.25" x14ac:dyDescent="0.2">
      <c r="A117" s="211">
        <v>42</v>
      </c>
      <c r="B117" s="211" t="s">
        <v>162</v>
      </c>
      <c r="C117" s="251">
        <f>C118</f>
        <v>346379927</v>
      </c>
      <c r="D117" s="251">
        <f>D118</f>
        <v>373618750</v>
      </c>
      <c r="E117" s="245">
        <f>E118</f>
        <v>299659300</v>
      </c>
      <c r="F117" s="251">
        <f>F118</f>
        <v>168613000</v>
      </c>
      <c r="G117" s="251">
        <f>G118</f>
        <v>178000000</v>
      </c>
    </row>
    <row r="118" spans="1:7" x14ac:dyDescent="0.25">
      <c r="A118" s="208">
        <v>421</v>
      </c>
      <c r="B118" s="111" t="s">
        <v>14</v>
      </c>
      <c r="C118" s="252">
        <f>C119+C120</f>
        <v>346379927</v>
      </c>
      <c r="D118" s="252">
        <f>D119+D120</f>
        <v>373618750</v>
      </c>
      <c r="E118" s="243">
        <f>E119+E120</f>
        <v>299659300</v>
      </c>
      <c r="F118" s="253">
        <f>F119+F120</f>
        <v>168613000</v>
      </c>
      <c r="G118" s="253">
        <f>G119+G120</f>
        <v>178000000</v>
      </c>
    </row>
    <row r="119" spans="1:7" hidden="1" x14ac:dyDescent="0.2">
      <c r="A119" s="215">
        <v>4213</v>
      </c>
      <c r="B119" s="248" t="s">
        <v>169</v>
      </c>
      <c r="C119" s="250">
        <v>337455613</v>
      </c>
      <c r="D119" s="250">
        <v>367618750</v>
      </c>
      <c r="E119" s="250">
        <v>292559300</v>
      </c>
      <c r="F119" s="250">
        <v>155313000</v>
      </c>
      <c r="G119" s="250">
        <v>164800000</v>
      </c>
    </row>
    <row r="120" spans="1:7" hidden="1" x14ac:dyDescent="0.25">
      <c r="A120" s="215">
        <v>4213</v>
      </c>
      <c r="B120" s="216" t="s">
        <v>114</v>
      </c>
      <c r="C120" s="133">
        <v>8924314</v>
      </c>
      <c r="D120" s="133">
        <v>6000000</v>
      </c>
      <c r="E120" s="137">
        <v>7100000</v>
      </c>
      <c r="F120" s="133">
        <v>13300000</v>
      </c>
      <c r="G120" s="133">
        <v>13200000</v>
      </c>
    </row>
    <row r="121" spans="1:7" x14ac:dyDescent="0.25">
      <c r="A121" s="215"/>
      <c r="B121" s="216"/>
      <c r="C121" s="133"/>
      <c r="D121" s="133"/>
      <c r="E121" s="137"/>
      <c r="F121" s="133"/>
      <c r="G121" s="133"/>
    </row>
    <row r="122" spans="1:7" s="238" customFormat="1" ht="28.5" x14ac:dyDescent="0.2">
      <c r="A122" s="261" t="s">
        <v>115</v>
      </c>
      <c r="B122" s="255" t="s">
        <v>116</v>
      </c>
      <c r="C122" s="239">
        <f>C123+C126</f>
        <v>159890851</v>
      </c>
      <c r="D122" s="239">
        <f>D123+D126</f>
        <v>287109630</v>
      </c>
      <c r="E122" s="240">
        <f>E123+E126</f>
        <v>395919000</v>
      </c>
      <c r="F122" s="239">
        <f>F123+F126</f>
        <v>477960200</v>
      </c>
      <c r="G122" s="239">
        <f>G123+G126</f>
        <v>340778700</v>
      </c>
    </row>
    <row r="123" spans="1:7" s="238" customFormat="1" ht="14.25" x14ac:dyDescent="0.2">
      <c r="A123" s="211">
        <v>41</v>
      </c>
      <c r="B123" s="106" t="s">
        <v>11</v>
      </c>
      <c r="C123" s="239">
        <f>C124</f>
        <v>42852865</v>
      </c>
      <c r="D123" s="239">
        <f>D124</f>
        <v>64252300</v>
      </c>
      <c r="E123" s="240">
        <f>E124</f>
        <v>36350000</v>
      </c>
      <c r="F123" s="239">
        <f>F124</f>
        <v>12400000</v>
      </c>
      <c r="G123" s="239">
        <f>G124</f>
        <v>10400000</v>
      </c>
    </row>
    <row r="124" spans="1:7" s="238" customFormat="1" x14ac:dyDescent="0.25">
      <c r="A124" s="208">
        <v>411</v>
      </c>
      <c r="B124" s="111" t="s">
        <v>75</v>
      </c>
      <c r="C124" s="71">
        <f t="shared" ref="C124:G124" si="66">C125</f>
        <v>42852865</v>
      </c>
      <c r="D124" s="71">
        <f t="shared" si="66"/>
        <v>64252300</v>
      </c>
      <c r="E124" s="241">
        <f t="shared" si="66"/>
        <v>36350000</v>
      </c>
      <c r="F124" s="219">
        <f t="shared" si="66"/>
        <v>12400000</v>
      </c>
      <c r="G124" s="219">
        <f t="shared" si="66"/>
        <v>10400000</v>
      </c>
    </row>
    <row r="125" spans="1:7" s="238" customFormat="1" hidden="1" x14ac:dyDescent="0.2">
      <c r="A125" s="208">
        <v>4111</v>
      </c>
      <c r="B125" s="208" t="s">
        <v>40</v>
      </c>
      <c r="C125" s="249">
        <v>42852865</v>
      </c>
      <c r="D125" s="249">
        <v>64252300</v>
      </c>
      <c r="E125" s="250">
        <v>36350000</v>
      </c>
      <c r="F125" s="249">
        <v>12400000</v>
      </c>
      <c r="G125" s="249">
        <v>10400000</v>
      </c>
    </row>
    <row r="126" spans="1:7" s="238" customFormat="1" ht="14.25" x14ac:dyDescent="0.2">
      <c r="A126" s="211">
        <v>42</v>
      </c>
      <c r="B126" s="211" t="s">
        <v>162</v>
      </c>
      <c r="C126" s="244">
        <f t="shared" ref="C126:G126" si="67">C127</f>
        <v>117037986</v>
      </c>
      <c r="D126" s="244">
        <f t="shared" si="67"/>
        <v>222857330</v>
      </c>
      <c r="E126" s="245">
        <f t="shared" si="67"/>
        <v>359569000</v>
      </c>
      <c r="F126" s="244">
        <f t="shared" si="67"/>
        <v>465560200</v>
      </c>
      <c r="G126" s="244">
        <f t="shared" si="67"/>
        <v>330378700</v>
      </c>
    </row>
    <row r="127" spans="1:7" s="238" customFormat="1" x14ac:dyDescent="0.25">
      <c r="A127" s="208">
        <v>421</v>
      </c>
      <c r="B127" s="111" t="s">
        <v>14</v>
      </c>
      <c r="C127" s="246">
        <f t="shared" ref="C127:D127" si="68">C128+C129</f>
        <v>117037986</v>
      </c>
      <c r="D127" s="246">
        <f t="shared" si="68"/>
        <v>222857330</v>
      </c>
      <c r="E127" s="243">
        <f t="shared" ref="E127" si="69">E128+E129</f>
        <v>359569000</v>
      </c>
      <c r="F127" s="247">
        <f t="shared" ref="F127" si="70">F128+F129</f>
        <v>465560200</v>
      </c>
      <c r="G127" s="247">
        <f t="shared" ref="G127" si="71">G128+G129</f>
        <v>330378700</v>
      </c>
    </row>
    <row r="128" spans="1:7" s="238" customFormat="1" hidden="1" x14ac:dyDescent="0.2">
      <c r="A128" s="270">
        <v>4213</v>
      </c>
      <c r="B128" s="248" t="s">
        <v>169</v>
      </c>
      <c r="C128" s="249">
        <v>117037986</v>
      </c>
      <c r="D128" s="249">
        <v>222857330</v>
      </c>
      <c r="E128" s="250">
        <v>359569000</v>
      </c>
      <c r="F128" s="249">
        <v>465560200</v>
      </c>
      <c r="G128" s="249">
        <v>330378700</v>
      </c>
    </row>
    <row r="129" spans="1:7" s="238" customFormat="1" hidden="1" x14ac:dyDescent="0.2">
      <c r="A129" s="268">
        <v>4213</v>
      </c>
      <c r="B129" s="254" t="s">
        <v>114</v>
      </c>
      <c r="C129" s="249"/>
      <c r="D129" s="249"/>
      <c r="E129" s="250">
        <v>0</v>
      </c>
      <c r="F129" s="249">
        <v>0</v>
      </c>
      <c r="G129" s="249">
        <v>0</v>
      </c>
    </row>
    <row r="130" spans="1:7" s="238" customFormat="1" x14ac:dyDescent="0.25">
      <c r="A130" s="270"/>
      <c r="B130" s="217"/>
      <c r="C130" s="133"/>
      <c r="D130" s="133"/>
      <c r="E130" s="137"/>
      <c r="F130" s="133"/>
      <c r="G130" s="133"/>
    </row>
    <row r="131" spans="1:7" s="238" customFormat="1" ht="28.5" x14ac:dyDescent="0.2">
      <c r="A131" s="261" t="s">
        <v>117</v>
      </c>
      <c r="B131" s="255" t="s">
        <v>118</v>
      </c>
      <c r="C131" s="239">
        <f t="shared" ref="C131:D131" si="72">C132+C135</f>
        <v>20389601</v>
      </c>
      <c r="D131" s="239">
        <f t="shared" si="72"/>
        <v>33849250</v>
      </c>
      <c r="E131" s="240">
        <f t="shared" ref="E131" si="73">E132+E135</f>
        <v>27311200</v>
      </c>
      <c r="F131" s="239">
        <f t="shared" ref="F131" si="74">F132+F135</f>
        <v>379496000</v>
      </c>
      <c r="G131" s="239">
        <f t="shared" ref="G131" si="75">G132+G135</f>
        <v>266500000</v>
      </c>
    </row>
    <row r="132" spans="1:7" s="238" customFormat="1" ht="14.25" x14ac:dyDescent="0.2">
      <c r="A132" s="211">
        <v>41</v>
      </c>
      <c r="B132" s="106" t="s">
        <v>11</v>
      </c>
      <c r="C132" s="239">
        <f t="shared" ref="C132:G132" si="76">C133</f>
        <v>8111424</v>
      </c>
      <c r="D132" s="239">
        <f t="shared" si="76"/>
        <v>5100000</v>
      </c>
      <c r="E132" s="240">
        <f t="shared" si="76"/>
        <v>1900000</v>
      </c>
      <c r="F132" s="239">
        <f t="shared" si="76"/>
        <v>2500000</v>
      </c>
      <c r="G132" s="239">
        <f t="shared" si="76"/>
        <v>3500000</v>
      </c>
    </row>
    <row r="133" spans="1:7" s="238" customFormat="1" x14ac:dyDescent="0.25">
      <c r="A133" s="208">
        <v>411</v>
      </c>
      <c r="B133" s="111" t="s">
        <v>75</v>
      </c>
      <c r="C133" s="71">
        <f t="shared" ref="C133:G133" si="77">C134</f>
        <v>8111424</v>
      </c>
      <c r="D133" s="71">
        <f t="shared" si="77"/>
        <v>5100000</v>
      </c>
      <c r="E133" s="241">
        <f t="shared" si="77"/>
        <v>1900000</v>
      </c>
      <c r="F133" s="219">
        <f t="shared" si="77"/>
        <v>2500000</v>
      </c>
      <c r="G133" s="219">
        <f t="shared" si="77"/>
        <v>3500000</v>
      </c>
    </row>
    <row r="134" spans="1:7" hidden="1" x14ac:dyDescent="0.25">
      <c r="A134" s="208">
        <v>4111</v>
      </c>
      <c r="B134" s="208" t="s">
        <v>40</v>
      </c>
      <c r="C134" s="133">
        <v>8111424</v>
      </c>
      <c r="D134" s="133">
        <v>5100000</v>
      </c>
      <c r="E134" s="137">
        <v>1900000</v>
      </c>
      <c r="F134" s="133">
        <v>2500000</v>
      </c>
      <c r="G134" s="133">
        <v>3500000</v>
      </c>
    </row>
    <row r="135" spans="1:7" ht="14.25" x14ac:dyDescent="0.2">
      <c r="A135" s="211">
        <v>42</v>
      </c>
      <c r="B135" s="211" t="s">
        <v>162</v>
      </c>
      <c r="C135" s="199">
        <f t="shared" ref="C135:G135" si="78">C136</f>
        <v>12278177</v>
      </c>
      <c r="D135" s="199">
        <f t="shared" si="78"/>
        <v>28749250</v>
      </c>
      <c r="E135" s="236">
        <f t="shared" si="78"/>
        <v>25411200</v>
      </c>
      <c r="F135" s="199">
        <f t="shared" si="78"/>
        <v>376996000</v>
      </c>
      <c r="G135" s="199">
        <f t="shared" si="78"/>
        <v>263000000</v>
      </c>
    </row>
    <row r="136" spans="1:7" x14ac:dyDescent="0.25">
      <c r="A136" s="208">
        <v>421</v>
      </c>
      <c r="B136" s="208" t="s">
        <v>14</v>
      </c>
      <c r="C136" s="210">
        <f t="shared" ref="C136:G136" si="79">C137</f>
        <v>12278177</v>
      </c>
      <c r="D136" s="210">
        <f t="shared" si="79"/>
        <v>28749250</v>
      </c>
      <c r="E136" s="172">
        <f t="shared" si="79"/>
        <v>25411200</v>
      </c>
      <c r="F136" s="207">
        <f t="shared" si="79"/>
        <v>376996000</v>
      </c>
      <c r="G136" s="207">
        <f t="shared" si="79"/>
        <v>263000000</v>
      </c>
    </row>
    <row r="137" spans="1:7" hidden="1" x14ac:dyDescent="0.25">
      <c r="A137" s="215">
        <v>4213</v>
      </c>
      <c r="B137" s="248" t="s">
        <v>169</v>
      </c>
      <c r="C137" s="133">
        <v>12278177</v>
      </c>
      <c r="D137" s="133">
        <v>28749250</v>
      </c>
      <c r="E137" s="137">
        <v>25411200</v>
      </c>
      <c r="F137" s="133">
        <v>376996000</v>
      </c>
      <c r="G137" s="133">
        <v>263000000</v>
      </c>
    </row>
    <row r="138" spans="1:7" x14ac:dyDescent="0.25">
      <c r="A138" s="215"/>
      <c r="B138" s="216"/>
      <c r="C138" s="61"/>
      <c r="D138" s="61"/>
      <c r="E138" s="84"/>
      <c r="F138" s="61"/>
      <c r="G138" s="61"/>
    </row>
    <row r="139" spans="1:7" s="238" customFormat="1" ht="28.5" x14ac:dyDescent="0.2">
      <c r="A139" s="261" t="s">
        <v>119</v>
      </c>
      <c r="B139" s="255" t="s">
        <v>120</v>
      </c>
      <c r="C139" s="239">
        <f t="shared" ref="C139:D139" si="80">C140+C143</f>
        <v>965235</v>
      </c>
      <c r="D139" s="239">
        <f t="shared" si="80"/>
        <v>6790000</v>
      </c>
      <c r="E139" s="240">
        <f t="shared" ref="E139" si="81">E140+E143</f>
        <v>12335000</v>
      </c>
      <c r="F139" s="239">
        <f t="shared" ref="F139" si="82">F140+F143</f>
        <v>50000</v>
      </c>
      <c r="G139" s="239">
        <f t="shared" ref="G139" si="83">G140+G143</f>
        <v>0</v>
      </c>
    </row>
    <row r="140" spans="1:7" s="238" customFormat="1" ht="14.25" hidden="1" x14ac:dyDescent="0.2">
      <c r="A140" s="211">
        <v>41</v>
      </c>
      <c r="B140" s="106" t="s">
        <v>11</v>
      </c>
      <c r="C140" s="239">
        <f t="shared" ref="C140:G140" si="84">C141</f>
        <v>0</v>
      </c>
      <c r="D140" s="239">
        <f t="shared" si="84"/>
        <v>0</v>
      </c>
      <c r="E140" s="240">
        <f t="shared" si="84"/>
        <v>0</v>
      </c>
      <c r="F140" s="239">
        <f t="shared" si="84"/>
        <v>0</v>
      </c>
      <c r="G140" s="239">
        <f t="shared" si="84"/>
        <v>0</v>
      </c>
    </row>
    <row r="141" spans="1:7" s="238" customFormat="1" ht="14.25" hidden="1" x14ac:dyDescent="0.2">
      <c r="A141" s="211">
        <v>411</v>
      </c>
      <c r="B141" s="106" t="s">
        <v>75</v>
      </c>
      <c r="C141" s="239">
        <f t="shared" ref="C141:G141" si="85">C142</f>
        <v>0</v>
      </c>
      <c r="D141" s="239">
        <f t="shared" si="85"/>
        <v>0</v>
      </c>
      <c r="E141" s="240">
        <f t="shared" si="85"/>
        <v>0</v>
      </c>
      <c r="F141" s="239">
        <f t="shared" si="85"/>
        <v>0</v>
      </c>
      <c r="G141" s="239">
        <f t="shared" si="85"/>
        <v>0</v>
      </c>
    </row>
    <row r="142" spans="1:7" s="238" customFormat="1" hidden="1" x14ac:dyDescent="0.25">
      <c r="A142" s="208">
        <v>4111</v>
      </c>
      <c r="B142" s="208" t="s">
        <v>40</v>
      </c>
      <c r="C142" s="133">
        <v>0</v>
      </c>
      <c r="D142" s="133">
        <v>0</v>
      </c>
      <c r="E142" s="137">
        <v>0</v>
      </c>
      <c r="F142" s="133">
        <v>0</v>
      </c>
      <c r="G142" s="133">
        <v>0</v>
      </c>
    </row>
    <row r="143" spans="1:7" s="238" customFormat="1" ht="14.25" x14ac:dyDescent="0.2">
      <c r="A143" s="211">
        <v>42</v>
      </c>
      <c r="B143" s="211" t="s">
        <v>162</v>
      </c>
      <c r="C143" s="202">
        <f t="shared" ref="C143:G143" si="86">C144</f>
        <v>965235</v>
      </c>
      <c r="D143" s="202">
        <f t="shared" si="86"/>
        <v>6790000</v>
      </c>
      <c r="E143" s="236">
        <f t="shared" si="86"/>
        <v>12335000</v>
      </c>
      <c r="F143" s="202">
        <f t="shared" si="86"/>
        <v>50000</v>
      </c>
      <c r="G143" s="202">
        <f t="shared" si="86"/>
        <v>0</v>
      </c>
    </row>
    <row r="144" spans="1:7" s="238" customFormat="1" x14ac:dyDescent="0.25">
      <c r="A144" s="208">
        <v>421</v>
      </c>
      <c r="B144" s="208" t="s">
        <v>14</v>
      </c>
      <c r="C144" s="218">
        <f t="shared" ref="C144:G144" si="87">C145</f>
        <v>965235</v>
      </c>
      <c r="D144" s="218">
        <f t="shared" si="87"/>
        <v>6790000</v>
      </c>
      <c r="E144" s="172">
        <f t="shared" si="87"/>
        <v>12335000</v>
      </c>
      <c r="F144" s="219">
        <f t="shared" si="87"/>
        <v>50000</v>
      </c>
      <c r="G144" s="219">
        <f t="shared" si="87"/>
        <v>0</v>
      </c>
    </row>
    <row r="145" spans="1:7" s="238" customFormat="1" hidden="1" x14ac:dyDescent="0.25">
      <c r="A145" s="270">
        <v>4213</v>
      </c>
      <c r="B145" s="248" t="s">
        <v>169</v>
      </c>
      <c r="C145" s="133">
        <v>965235</v>
      </c>
      <c r="D145" s="133">
        <v>6790000</v>
      </c>
      <c r="E145" s="137">
        <v>12335000</v>
      </c>
      <c r="F145" s="133">
        <v>50000</v>
      </c>
      <c r="G145" s="133">
        <v>0</v>
      </c>
    </row>
    <row r="146" spans="1:7" s="238" customFormat="1" x14ac:dyDescent="0.25">
      <c r="A146" s="270"/>
      <c r="B146" s="217"/>
      <c r="C146" s="133"/>
      <c r="D146" s="133"/>
      <c r="E146" s="137"/>
      <c r="F146" s="133"/>
      <c r="G146" s="133"/>
    </row>
    <row r="147" spans="1:7" s="238" customFormat="1" ht="28.5" x14ac:dyDescent="0.2">
      <c r="A147" s="261" t="s">
        <v>121</v>
      </c>
      <c r="B147" s="255" t="s">
        <v>122</v>
      </c>
      <c r="C147" s="202">
        <f t="shared" ref="C147:D147" si="88">C150+C153</f>
        <v>2991995</v>
      </c>
      <c r="D147" s="202">
        <f t="shared" si="88"/>
        <v>67018000</v>
      </c>
      <c r="E147" s="236">
        <f t="shared" ref="E147" si="89">E150+E153</f>
        <v>18771000</v>
      </c>
      <c r="F147" s="202">
        <f t="shared" ref="F147" si="90">F150+F153</f>
        <v>1300000</v>
      </c>
      <c r="G147" s="202">
        <f t="shared" ref="G147" si="91">G150+G153</f>
        <v>50000</v>
      </c>
    </row>
    <row r="148" spans="1:7" s="238" customFormat="1" ht="14.25" x14ac:dyDescent="0.2">
      <c r="A148" s="211">
        <v>41</v>
      </c>
      <c r="B148" s="106" t="s">
        <v>11</v>
      </c>
      <c r="C148" s="239">
        <f t="shared" ref="C148:G148" si="92">C149</f>
        <v>1682710</v>
      </c>
      <c r="D148" s="239">
        <f t="shared" si="92"/>
        <v>550000</v>
      </c>
      <c r="E148" s="240">
        <f t="shared" si="92"/>
        <v>500000</v>
      </c>
      <c r="F148" s="239">
        <f t="shared" si="92"/>
        <v>1000000</v>
      </c>
      <c r="G148" s="239">
        <f t="shared" si="92"/>
        <v>0</v>
      </c>
    </row>
    <row r="149" spans="1:7" s="238" customFormat="1" x14ac:dyDescent="0.25">
      <c r="A149" s="208">
        <v>411</v>
      </c>
      <c r="B149" s="111" t="s">
        <v>75</v>
      </c>
      <c r="C149" s="71">
        <f t="shared" ref="C149:G149" si="93">C150</f>
        <v>1682710</v>
      </c>
      <c r="D149" s="71">
        <f t="shared" si="93"/>
        <v>550000</v>
      </c>
      <c r="E149" s="241">
        <f t="shared" si="93"/>
        <v>500000</v>
      </c>
      <c r="F149" s="219">
        <f t="shared" si="93"/>
        <v>1000000</v>
      </c>
      <c r="G149" s="219">
        <f t="shared" si="93"/>
        <v>0</v>
      </c>
    </row>
    <row r="150" spans="1:7" s="238" customFormat="1" hidden="1" x14ac:dyDescent="0.25">
      <c r="A150" s="208">
        <v>4111</v>
      </c>
      <c r="B150" s="208" t="s">
        <v>40</v>
      </c>
      <c r="C150" s="133">
        <v>1682710</v>
      </c>
      <c r="D150" s="133">
        <v>550000</v>
      </c>
      <c r="E150" s="137">
        <v>500000</v>
      </c>
      <c r="F150" s="133">
        <v>1000000</v>
      </c>
      <c r="G150" s="133">
        <v>0</v>
      </c>
    </row>
    <row r="151" spans="1:7" s="238" customFormat="1" ht="14.25" x14ac:dyDescent="0.2">
      <c r="A151" s="211">
        <v>42</v>
      </c>
      <c r="B151" s="211" t="s">
        <v>162</v>
      </c>
      <c r="C151" s="202">
        <f t="shared" ref="C151:G151" si="94">C152</f>
        <v>1309285</v>
      </c>
      <c r="D151" s="202">
        <f t="shared" si="94"/>
        <v>66468000</v>
      </c>
      <c r="E151" s="236">
        <f t="shared" si="94"/>
        <v>18271000</v>
      </c>
      <c r="F151" s="202">
        <f t="shared" si="94"/>
        <v>300000</v>
      </c>
      <c r="G151" s="202">
        <f t="shared" si="94"/>
        <v>50000</v>
      </c>
    </row>
    <row r="152" spans="1:7" s="238" customFormat="1" x14ac:dyDescent="0.25">
      <c r="A152" s="208">
        <v>421</v>
      </c>
      <c r="B152" s="208" t="s">
        <v>14</v>
      </c>
      <c r="C152" s="218">
        <f>C153</f>
        <v>1309285</v>
      </c>
      <c r="D152" s="218">
        <f>D153</f>
        <v>66468000</v>
      </c>
      <c r="E152" s="172">
        <f>E153</f>
        <v>18271000</v>
      </c>
      <c r="F152" s="219">
        <f>F153</f>
        <v>300000</v>
      </c>
      <c r="G152" s="219">
        <f>G153</f>
        <v>50000</v>
      </c>
    </row>
    <row r="153" spans="1:7" s="238" customFormat="1" hidden="1" x14ac:dyDescent="0.25">
      <c r="A153" s="270">
        <v>4213</v>
      </c>
      <c r="B153" s="248" t="s">
        <v>16</v>
      </c>
      <c r="C153" s="133">
        <v>1309285</v>
      </c>
      <c r="D153" s="133">
        <v>66468000</v>
      </c>
      <c r="E153" s="137">
        <v>18271000</v>
      </c>
      <c r="F153" s="133">
        <v>300000</v>
      </c>
      <c r="G153" s="133">
        <v>50000</v>
      </c>
    </row>
    <row r="154" spans="1:7" s="238" customFormat="1" x14ac:dyDescent="0.25">
      <c r="A154" s="270"/>
      <c r="B154" s="217"/>
      <c r="C154" s="133"/>
      <c r="D154" s="133"/>
      <c r="E154" s="137"/>
      <c r="F154" s="133"/>
      <c r="G154" s="133"/>
    </row>
    <row r="155" spans="1:7" s="238" customFormat="1" ht="14.25" x14ac:dyDescent="0.2">
      <c r="A155" s="261" t="s">
        <v>123</v>
      </c>
      <c r="B155" s="92" t="s">
        <v>124</v>
      </c>
      <c r="C155" s="239">
        <f>C156+C159</f>
        <v>5570440</v>
      </c>
      <c r="D155" s="239">
        <f>D156+D159</f>
        <v>15406300</v>
      </c>
      <c r="E155" s="240">
        <f>E156+E159</f>
        <v>12370000</v>
      </c>
      <c r="F155" s="239">
        <f>F156+F159</f>
        <v>67488500</v>
      </c>
      <c r="G155" s="239">
        <f>G156+G159</f>
        <v>10476000</v>
      </c>
    </row>
    <row r="156" spans="1:7" s="238" customFormat="1" ht="14.25" x14ac:dyDescent="0.2">
      <c r="A156" s="211">
        <v>41</v>
      </c>
      <c r="B156" s="106" t="s">
        <v>11</v>
      </c>
      <c r="C156" s="239">
        <f>C157</f>
        <v>3622782</v>
      </c>
      <c r="D156" s="239">
        <f>D157</f>
        <v>2150000</v>
      </c>
      <c r="E156" s="240">
        <f>E157</f>
        <v>4450000</v>
      </c>
      <c r="F156" s="239">
        <f>F157</f>
        <v>4000000</v>
      </c>
      <c r="G156" s="239">
        <f>G157</f>
        <v>2000000</v>
      </c>
    </row>
    <row r="157" spans="1:7" s="238" customFormat="1" x14ac:dyDescent="0.25">
      <c r="A157" s="208">
        <v>411</v>
      </c>
      <c r="B157" s="111" t="s">
        <v>75</v>
      </c>
      <c r="C157" s="71">
        <f t="shared" ref="C157:G157" si="95">C158</f>
        <v>3622782</v>
      </c>
      <c r="D157" s="71">
        <f t="shared" si="95"/>
        <v>2150000</v>
      </c>
      <c r="E157" s="241">
        <f t="shared" si="95"/>
        <v>4450000</v>
      </c>
      <c r="F157" s="219">
        <f t="shared" si="95"/>
        <v>4000000</v>
      </c>
      <c r="G157" s="219">
        <f t="shared" si="95"/>
        <v>2000000</v>
      </c>
    </row>
    <row r="158" spans="1:7" hidden="1" x14ac:dyDescent="0.25">
      <c r="A158" s="208">
        <v>4111</v>
      </c>
      <c r="B158" s="208" t="s">
        <v>40</v>
      </c>
      <c r="C158" s="133">
        <v>3622782</v>
      </c>
      <c r="D158" s="133">
        <v>2150000</v>
      </c>
      <c r="E158" s="137">
        <v>4450000</v>
      </c>
      <c r="F158" s="133">
        <v>4000000</v>
      </c>
      <c r="G158" s="133">
        <v>2000000</v>
      </c>
    </row>
    <row r="159" spans="1:7" ht="14.25" x14ac:dyDescent="0.2">
      <c r="A159" s="211">
        <v>42</v>
      </c>
      <c r="B159" s="211" t="s">
        <v>162</v>
      </c>
      <c r="C159" s="199">
        <f t="shared" ref="C159:G159" si="96">C160</f>
        <v>1947658</v>
      </c>
      <c r="D159" s="199">
        <f t="shared" si="96"/>
        <v>13256300</v>
      </c>
      <c r="E159" s="236">
        <f t="shared" si="96"/>
        <v>7920000</v>
      </c>
      <c r="F159" s="199">
        <f t="shared" si="96"/>
        <v>63488500</v>
      </c>
      <c r="G159" s="199">
        <f t="shared" si="96"/>
        <v>8476000</v>
      </c>
    </row>
    <row r="160" spans="1:7" x14ac:dyDescent="0.25">
      <c r="A160" s="208">
        <v>421</v>
      </c>
      <c r="B160" s="208" t="s">
        <v>14</v>
      </c>
      <c r="C160" s="210">
        <f t="shared" ref="C160:G160" si="97">C161</f>
        <v>1947658</v>
      </c>
      <c r="D160" s="210">
        <f t="shared" si="97"/>
        <v>13256300</v>
      </c>
      <c r="E160" s="172">
        <f t="shared" si="97"/>
        <v>7920000</v>
      </c>
      <c r="F160" s="207">
        <f t="shared" si="97"/>
        <v>63488500</v>
      </c>
      <c r="G160" s="207">
        <f t="shared" si="97"/>
        <v>8476000</v>
      </c>
    </row>
    <row r="161" spans="1:7" hidden="1" x14ac:dyDescent="0.25">
      <c r="A161" s="215">
        <v>4213</v>
      </c>
      <c r="B161" s="248" t="s">
        <v>169</v>
      </c>
      <c r="C161" s="133">
        <v>1947658</v>
      </c>
      <c r="D161" s="133">
        <v>13256300</v>
      </c>
      <c r="E161" s="137">
        <v>7920000</v>
      </c>
      <c r="F161" s="133">
        <v>63488500</v>
      </c>
      <c r="G161" s="133">
        <v>8476000</v>
      </c>
    </row>
    <row r="162" spans="1:7" x14ac:dyDescent="0.25">
      <c r="A162" s="215"/>
      <c r="B162" s="208"/>
      <c r="C162" s="133"/>
      <c r="D162" s="133"/>
      <c r="E162" s="137"/>
      <c r="F162" s="133"/>
      <c r="G162" s="133"/>
    </row>
    <row r="163" spans="1:7" s="238" customFormat="1" ht="14.25" x14ac:dyDescent="0.2">
      <c r="A163" s="261" t="s">
        <v>137</v>
      </c>
      <c r="B163" s="92" t="s">
        <v>130</v>
      </c>
      <c r="C163" s="239">
        <f t="shared" ref="C163:D163" si="98">C164+C167</f>
        <v>253016168</v>
      </c>
      <c r="D163" s="239">
        <f t="shared" si="98"/>
        <v>138500000</v>
      </c>
      <c r="E163" s="239">
        <f t="shared" ref="E163" si="99">E164+E167</f>
        <v>44650000</v>
      </c>
      <c r="F163" s="239">
        <f t="shared" ref="F163" si="100">F164+F167</f>
        <v>0</v>
      </c>
      <c r="G163" s="239">
        <f t="shared" ref="G163" si="101">G164+G167</f>
        <v>0</v>
      </c>
    </row>
    <row r="164" spans="1:7" s="238" customFormat="1" ht="14.25" x14ac:dyDescent="0.2">
      <c r="A164" s="211">
        <v>41</v>
      </c>
      <c r="B164" s="106" t="s">
        <v>11</v>
      </c>
      <c r="C164" s="239">
        <f t="shared" ref="C164:G164" si="102">C165</f>
        <v>10981314</v>
      </c>
      <c r="D164" s="239">
        <f t="shared" si="102"/>
        <v>7000000</v>
      </c>
      <c r="E164" s="239">
        <f t="shared" si="102"/>
        <v>500000</v>
      </c>
      <c r="F164" s="239">
        <f t="shared" si="102"/>
        <v>0</v>
      </c>
      <c r="G164" s="239">
        <f t="shared" si="102"/>
        <v>0</v>
      </c>
    </row>
    <row r="165" spans="1:7" s="238" customFormat="1" x14ac:dyDescent="0.25">
      <c r="A165" s="208">
        <v>411</v>
      </c>
      <c r="B165" s="111" t="s">
        <v>75</v>
      </c>
      <c r="C165" s="71">
        <f t="shared" ref="C165:G165" si="103">C166</f>
        <v>10981314</v>
      </c>
      <c r="D165" s="71">
        <f t="shared" si="103"/>
        <v>7000000</v>
      </c>
      <c r="E165" s="71">
        <f t="shared" si="103"/>
        <v>500000</v>
      </c>
      <c r="F165" s="219">
        <f t="shared" si="103"/>
        <v>0</v>
      </c>
      <c r="G165" s="219">
        <f t="shared" si="103"/>
        <v>0</v>
      </c>
    </row>
    <row r="166" spans="1:7" hidden="1" x14ac:dyDescent="0.25">
      <c r="A166" s="208">
        <v>4111</v>
      </c>
      <c r="B166" s="208" t="s">
        <v>40</v>
      </c>
      <c r="C166" s="133">
        <v>10981314</v>
      </c>
      <c r="D166" s="133">
        <v>7000000</v>
      </c>
      <c r="E166" s="133">
        <v>500000</v>
      </c>
      <c r="F166" s="133">
        <v>0</v>
      </c>
      <c r="G166" s="133">
        <v>0</v>
      </c>
    </row>
    <row r="167" spans="1:7" ht="14.25" x14ac:dyDescent="0.2">
      <c r="A167" s="211">
        <v>42</v>
      </c>
      <c r="B167" s="211" t="s">
        <v>162</v>
      </c>
      <c r="C167" s="199">
        <f t="shared" ref="C167:G167" si="104">C168</f>
        <v>242034854</v>
      </c>
      <c r="D167" s="199">
        <f t="shared" si="104"/>
        <v>131500000</v>
      </c>
      <c r="E167" s="199">
        <f t="shared" si="104"/>
        <v>44150000</v>
      </c>
      <c r="F167" s="199">
        <f t="shared" si="104"/>
        <v>0</v>
      </c>
      <c r="G167" s="199">
        <f t="shared" si="104"/>
        <v>0</v>
      </c>
    </row>
    <row r="168" spans="1:7" x14ac:dyDescent="0.25">
      <c r="A168" s="208">
        <v>421</v>
      </c>
      <c r="B168" s="208" t="s">
        <v>14</v>
      </c>
      <c r="C168" s="210">
        <f t="shared" ref="C168:D168" si="105">C169+C170</f>
        <v>242034854</v>
      </c>
      <c r="D168" s="210">
        <f t="shared" si="105"/>
        <v>131500000</v>
      </c>
      <c r="E168" s="210">
        <f t="shared" ref="E168" si="106">E169+E170</f>
        <v>44150000</v>
      </c>
      <c r="F168" s="207">
        <f t="shared" ref="F168" si="107">F169+F170</f>
        <v>0</v>
      </c>
      <c r="G168" s="207">
        <f t="shared" ref="G168" si="108">G169+G170</f>
        <v>0</v>
      </c>
    </row>
    <row r="169" spans="1:7" hidden="1" x14ac:dyDescent="0.25">
      <c r="A169" s="268">
        <v>4213</v>
      </c>
      <c r="B169" s="248" t="s">
        <v>169</v>
      </c>
      <c r="C169" s="133">
        <v>229255104</v>
      </c>
      <c r="D169" s="133">
        <v>118000000</v>
      </c>
      <c r="E169" s="133">
        <v>29500000</v>
      </c>
      <c r="F169" s="133">
        <v>0</v>
      </c>
      <c r="G169" s="133">
        <v>0</v>
      </c>
    </row>
    <row r="170" spans="1:7" hidden="1" x14ac:dyDescent="0.25">
      <c r="A170" s="268">
        <v>4213</v>
      </c>
      <c r="B170" s="254" t="s">
        <v>114</v>
      </c>
      <c r="C170" s="133">
        <v>12779750</v>
      </c>
      <c r="D170" s="133">
        <v>13500000</v>
      </c>
      <c r="E170" s="133">
        <v>14650000</v>
      </c>
      <c r="F170" s="133">
        <v>0</v>
      </c>
      <c r="G170" s="133">
        <v>0</v>
      </c>
    </row>
    <row r="171" spans="1:7" x14ac:dyDescent="0.25">
      <c r="A171" s="268"/>
      <c r="B171" s="254"/>
      <c r="C171" s="133"/>
      <c r="D171" s="133"/>
      <c r="E171" s="133"/>
      <c r="F171" s="133"/>
      <c r="G171" s="133"/>
    </row>
    <row r="172" spans="1:7" s="258" customFormat="1" ht="14.25" x14ac:dyDescent="0.2">
      <c r="A172" s="345" t="s">
        <v>183</v>
      </c>
      <c r="B172" s="292" t="s">
        <v>184</v>
      </c>
      <c r="C172" s="239">
        <f>C173+C176</f>
        <v>3417861</v>
      </c>
      <c r="D172" s="239">
        <f>D173+D176</f>
        <v>1150000</v>
      </c>
      <c r="E172" s="239">
        <f t="shared" ref="E172" si="109">E173+E176</f>
        <v>0</v>
      </c>
      <c r="F172" s="239">
        <f t="shared" ref="F172" si="110">F173+F176</f>
        <v>0</v>
      </c>
      <c r="G172" s="257">
        <f t="shared" ref="G172" si="111">G173+G176</f>
        <v>0</v>
      </c>
    </row>
    <row r="173" spans="1:7" s="258" customFormat="1" ht="14.25" x14ac:dyDescent="0.2">
      <c r="A173" s="345">
        <v>42</v>
      </c>
      <c r="B173" s="256" t="s">
        <v>162</v>
      </c>
      <c r="C173" s="239">
        <f t="shared" ref="C173:G174" si="112">C174</f>
        <v>3417861</v>
      </c>
      <c r="D173" s="239">
        <f t="shared" si="112"/>
        <v>1150000</v>
      </c>
      <c r="E173" s="239">
        <f t="shared" si="112"/>
        <v>0</v>
      </c>
      <c r="F173" s="239">
        <f t="shared" si="112"/>
        <v>0</v>
      </c>
      <c r="G173" s="257">
        <f t="shared" si="112"/>
        <v>0</v>
      </c>
    </row>
    <row r="174" spans="1:7" x14ac:dyDescent="0.25">
      <c r="A174" s="268">
        <v>421</v>
      </c>
      <c r="B174" s="254" t="s">
        <v>14</v>
      </c>
      <c r="C174" s="71">
        <f t="shared" si="112"/>
        <v>3417861</v>
      </c>
      <c r="D174" s="71">
        <f t="shared" si="112"/>
        <v>1150000</v>
      </c>
      <c r="E174" s="71">
        <f t="shared" si="112"/>
        <v>0</v>
      </c>
      <c r="F174" s="219">
        <f t="shared" si="112"/>
        <v>0</v>
      </c>
      <c r="G174" s="259">
        <f t="shared" si="112"/>
        <v>0</v>
      </c>
    </row>
    <row r="175" spans="1:7" hidden="1" x14ac:dyDescent="0.25">
      <c r="A175" s="268">
        <v>4213</v>
      </c>
      <c r="B175" s="254" t="s">
        <v>169</v>
      </c>
      <c r="C175" s="133">
        <v>3417861</v>
      </c>
      <c r="D175" s="133">
        <v>1150000</v>
      </c>
      <c r="E175" s="133">
        <v>0</v>
      </c>
      <c r="F175" s="133">
        <v>0</v>
      </c>
      <c r="G175" s="260">
        <v>0</v>
      </c>
    </row>
    <row r="176" spans="1:7" x14ac:dyDescent="0.25">
      <c r="A176" s="268"/>
      <c r="B176" s="254"/>
      <c r="C176" s="133"/>
      <c r="D176" s="133"/>
      <c r="E176" s="133"/>
      <c r="F176" s="133"/>
      <c r="G176" s="133"/>
    </row>
    <row r="177" spans="1:7" s="227" customFormat="1" ht="28.5" x14ac:dyDescent="0.2">
      <c r="A177" s="226" t="s">
        <v>178</v>
      </c>
      <c r="B177" s="293" t="s">
        <v>179</v>
      </c>
      <c r="C177" s="202">
        <f>C178+C181</f>
        <v>178521658</v>
      </c>
      <c r="D177" s="202">
        <f>D178+D181</f>
        <v>360000000</v>
      </c>
      <c r="E177" s="202">
        <f>E178+E181</f>
        <v>296100000</v>
      </c>
      <c r="F177" s="202">
        <f>F178+F181</f>
        <v>352003700</v>
      </c>
      <c r="G177" s="202">
        <f>G178+G181</f>
        <v>483394570</v>
      </c>
    </row>
    <row r="178" spans="1:7" s="238" customFormat="1" ht="14.25" x14ac:dyDescent="0.2">
      <c r="A178" s="211">
        <v>41</v>
      </c>
      <c r="B178" s="106" t="s">
        <v>11</v>
      </c>
      <c r="C178" s="239">
        <f>C179</f>
        <v>0</v>
      </c>
      <c r="D178" s="239">
        <f>D179</f>
        <v>3000000</v>
      </c>
      <c r="E178" s="239">
        <f>E179</f>
        <v>10000000</v>
      </c>
      <c r="F178" s="239">
        <f>F179</f>
        <v>0</v>
      </c>
      <c r="G178" s="257">
        <f>G179</f>
        <v>0</v>
      </c>
    </row>
    <row r="179" spans="1:7" s="238" customFormat="1" x14ac:dyDescent="0.25">
      <c r="A179" s="208">
        <v>411</v>
      </c>
      <c r="B179" s="111" t="s">
        <v>75</v>
      </c>
      <c r="C179" s="71">
        <f t="shared" ref="C179:G179" si="113">C180</f>
        <v>0</v>
      </c>
      <c r="D179" s="71">
        <f t="shared" si="113"/>
        <v>3000000</v>
      </c>
      <c r="E179" s="71">
        <f t="shared" si="113"/>
        <v>10000000</v>
      </c>
      <c r="F179" s="219">
        <f t="shared" si="113"/>
        <v>0</v>
      </c>
      <c r="G179" s="259">
        <f t="shared" si="113"/>
        <v>0</v>
      </c>
    </row>
    <row r="180" spans="1:7" hidden="1" x14ac:dyDescent="0.25">
      <c r="A180" s="208">
        <v>4111</v>
      </c>
      <c r="B180" s="208" t="s">
        <v>40</v>
      </c>
      <c r="C180" s="133">
        <v>0</v>
      </c>
      <c r="D180" s="133">
        <v>3000000</v>
      </c>
      <c r="E180" s="133">
        <v>10000000</v>
      </c>
      <c r="F180" s="133">
        <v>0</v>
      </c>
      <c r="G180" s="260">
        <v>0</v>
      </c>
    </row>
    <row r="181" spans="1:7" ht="14.25" x14ac:dyDescent="0.2">
      <c r="A181" s="211">
        <v>42</v>
      </c>
      <c r="B181" s="211" t="s">
        <v>162</v>
      </c>
      <c r="C181" s="199">
        <f t="shared" ref="C181:G182" si="114">C182</f>
        <v>178521658</v>
      </c>
      <c r="D181" s="199">
        <f t="shared" si="114"/>
        <v>357000000</v>
      </c>
      <c r="E181" s="199">
        <f t="shared" si="114"/>
        <v>286100000</v>
      </c>
      <c r="F181" s="199">
        <f t="shared" si="114"/>
        <v>352003700</v>
      </c>
      <c r="G181" s="199">
        <f t="shared" si="114"/>
        <v>483394570</v>
      </c>
    </row>
    <row r="182" spans="1:7" x14ac:dyDescent="0.25">
      <c r="A182" s="208">
        <v>421</v>
      </c>
      <c r="B182" s="208" t="s">
        <v>14</v>
      </c>
      <c r="C182" s="210">
        <f t="shared" si="114"/>
        <v>178521658</v>
      </c>
      <c r="D182" s="210">
        <f t="shared" si="114"/>
        <v>357000000</v>
      </c>
      <c r="E182" s="210">
        <f t="shared" si="114"/>
        <v>286100000</v>
      </c>
      <c r="F182" s="207">
        <f t="shared" si="114"/>
        <v>352003700</v>
      </c>
      <c r="G182" s="207">
        <f t="shared" si="114"/>
        <v>483394570</v>
      </c>
    </row>
    <row r="183" spans="1:7" hidden="1" x14ac:dyDescent="0.25">
      <c r="A183" s="215">
        <v>4213</v>
      </c>
      <c r="B183" s="248" t="s">
        <v>169</v>
      </c>
      <c r="C183" s="133">
        <v>178521658</v>
      </c>
      <c r="D183" s="133">
        <v>357000000</v>
      </c>
      <c r="E183" s="133">
        <v>286100000</v>
      </c>
      <c r="F183" s="133">
        <v>352003700</v>
      </c>
      <c r="G183" s="133">
        <v>483394570</v>
      </c>
    </row>
    <row r="184" spans="1:7" x14ac:dyDescent="0.25">
      <c r="A184" s="215"/>
      <c r="B184" s="248"/>
      <c r="C184" s="133"/>
      <c r="D184" s="133"/>
      <c r="E184" s="133"/>
      <c r="F184" s="133"/>
      <c r="G184" s="133"/>
    </row>
    <row r="185" spans="1:7" ht="14.25" x14ac:dyDescent="0.2">
      <c r="A185" s="346" t="s">
        <v>211</v>
      </c>
      <c r="B185" s="261" t="s">
        <v>212</v>
      </c>
      <c r="C185" s="202">
        <f t="shared" ref="C185:D187" si="115">C186</f>
        <v>0</v>
      </c>
      <c r="D185" s="202">
        <f t="shared" si="115"/>
        <v>0</v>
      </c>
      <c r="E185" s="202">
        <f t="shared" ref="E185:G187" si="116">E186</f>
        <v>9000000</v>
      </c>
      <c r="F185" s="202">
        <f t="shared" si="116"/>
        <v>21000000</v>
      </c>
      <c r="G185" s="202">
        <f t="shared" si="116"/>
        <v>0</v>
      </c>
    </row>
    <row r="186" spans="1:7" x14ac:dyDescent="0.25">
      <c r="A186" s="345">
        <v>42</v>
      </c>
      <c r="B186" s="256" t="s">
        <v>162</v>
      </c>
      <c r="C186" s="133">
        <f t="shared" si="115"/>
        <v>0</v>
      </c>
      <c r="D186" s="133">
        <f t="shared" si="115"/>
        <v>0</v>
      </c>
      <c r="E186" s="202">
        <f t="shared" si="116"/>
        <v>9000000</v>
      </c>
      <c r="F186" s="202">
        <f t="shared" si="116"/>
        <v>21000000</v>
      </c>
      <c r="G186" s="202">
        <f t="shared" si="116"/>
        <v>0</v>
      </c>
    </row>
    <row r="187" spans="1:7" x14ac:dyDescent="0.25">
      <c r="A187" s="268">
        <v>421</v>
      </c>
      <c r="B187" s="254" t="s">
        <v>14</v>
      </c>
      <c r="C187" s="133">
        <f t="shared" si="115"/>
        <v>0</v>
      </c>
      <c r="D187" s="133">
        <f t="shared" si="115"/>
        <v>0</v>
      </c>
      <c r="E187" s="133">
        <f t="shared" si="116"/>
        <v>9000000</v>
      </c>
      <c r="F187" s="134">
        <f t="shared" si="116"/>
        <v>21000000</v>
      </c>
      <c r="G187" s="134">
        <f t="shared" si="116"/>
        <v>0</v>
      </c>
    </row>
    <row r="188" spans="1:7" hidden="1" x14ac:dyDescent="0.25">
      <c r="A188" s="268">
        <v>4213</v>
      </c>
      <c r="B188" s="254" t="s">
        <v>169</v>
      </c>
      <c r="C188" s="133">
        <f t="shared" ref="C188:G188" si="117">C189</f>
        <v>0</v>
      </c>
      <c r="D188" s="133">
        <f t="shared" si="117"/>
        <v>0</v>
      </c>
      <c r="E188" s="133">
        <f>30000000-21000000</f>
        <v>9000000</v>
      </c>
      <c r="F188" s="133">
        <v>21000000</v>
      </c>
      <c r="G188" s="133">
        <f t="shared" si="117"/>
        <v>0</v>
      </c>
    </row>
    <row r="189" spans="1:7" x14ac:dyDescent="0.25">
      <c r="C189" s="209"/>
      <c r="D189" s="209"/>
      <c r="E189" s="209"/>
      <c r="F189" s="209"/>
      <c r="G189" s="209"/>
    </row>
    <row r="190" spans="1:7" s="234" customFormat="1" ht="25.15" customHeight="1" x14ac:dyDescent="0.2">
      <c r="A190" s="344">
        <v>104</v>
      </c>
      <c r="B190" s="262" t="s">
        <v>125</v>
      </c>
      <c r="C190" s="202">
        <f>C192+C197+C202+C207</f>
        <v>713575485</v>
      </c>
      <c r="D190" s="202">
        <f>D192+D197+D202+D207</f>
        <v>479155000</v>
      </c>
      <c r="E190" s="202">
        <f>E192+E197+E202+E207</f>
        <v>483000000</v>
      </c>
      <c r="F190" s="202">
        <f>F192+F197+F202+F207</f>
        <v>395409400</v>
      </c>
      <c r="G190" s="202">
        <f>G192+G197+G202+G207</f>
        <v>433000000</v>
      </c>
    </row>
    <row r="191" spans="1:7" x14ac:dyDescent="0.25">
      <c r="C191" s="133"/>
      <c r="D191" s="133"/>
      <c r="E191" s="133"/>
      <c r="F191" s="133"/>
      <c r="G191" s="133"/>
    </row>
    <row r="192" spans="1:7" ht="14.25" x14ac:dyDescent="0.2">
      <c r="A192" s="211" t="s">
        <v>126</v>
      </c>
      <c r="B192" s="263" t="s">
        <v>127</v>
      </c>
      <c r="C192" s="264">
        <f>C195</f>
        <v>441837951</v>
      </c>
      <c r="D192" s="264">
        <f>D195</f>
        <v>384350000</v>
      </c>
      <c r="E192" s="264">
        <f>E195</f>
        <v>360000000</v>
      </c>
      <c r="F192" s="264">
        <f>F195</f>
        <v>362409400</v>
      </c>
      <c r="G192" s="264">
        <f>G195</f>
        <v>400000000</v>
      </c>
    </row>
    <row r="193" spans="1:7" ht="14.25" x14ac:dyDescent="0.2">
      <c r="A193" s="340">
        <v>32</v>
      </c>
      <c r="B193" s="211" t="s">
        <v>3</v>
      </c>
      <c r="C193" s="265">
        <f t="shared" ref="C193:G193" si="118">C194</f>
        <v>441837951</v>
      </c>
      <c r="D193" s="265">
        <f t="shared" si="118"/>
        <v>384350000</v>
      </c>
      <c r="E193" s="265">
        <f t="shared" si="118"/>
        <v>360000000</v>
      </c>
      <c r="F193" s="265">
        <f t="shared" si="118"/>
        <v>362409400</v>
      </c>
      <c r="G193" s="265">
        <f t="shared" si="118"/>
        <v>400000000</v>
      </c>
    </row>
    <row r="194" spans="1:7" x14ac:dyDescent="0.2">
      <c r="A194" s="341">
        <v>323</v>
      </c>
      <c r="B194" s="206" t="s">
        <v>8</v>
      </c>
      <c r="C194" s="266">
        <f>C195</f>
        <v>441837951</v>
      </c>
      <c r="D194" s="266">
        <f>D195</f>
        <v>384350000</v>
      </c>
      <c r="E194" s="266">
        <f>E195</f>
        <v>360000000</v>
      </c>
      <c r="F194" s="267">
        <f>F195</f>
        <v>362409400</v>
      </c>
      <c r="G194" s="267">
        <f>G195</f>
        <v>400000000</v>
      </c>
    </row>
    <row r="195" spans="1:7" hidden="1" x14ac:dyDescent="0.2">
      <c r="A195" s="254">
        <v>3232</v>
      </c>
      <c r="B195" s="268" t="s">
        <v>9</v>
      </c>
      <c r="C195" s="252">
        <f>'rashodi-opći dio'!E26</f>
        <v>441837951</v>
      </c>
      <c r="D195" s="252">
        <f>'rashodi-opći dio'!F26</f>
        <v>384350000</v>
      </c>
      <c r="E195" s="252">
        <f>'rashodi-opći dio'!G26</f>
        <v>360000000</v>
      </c>
      <c r="F195" s="252">
        <f>'rashodi-opći dio'!H26</f>
        <v>362409400</v>
      </c>
      <c r="G195" s="252">
        <f>'rashodi-opći dio'!I26</f>
        <v>400000000</v>
      </c>
    </row>
    <row r="196" spans="1:7" x14ac:dyDescent="0.25">
      <c r="C196" s="218"/>
      <c r="D196" s="218"/>
      <c r="E196" s="218"/>
      <c r="F196" s="218"/>
      <c r="G196" s="218"/>
    </row>
    <row r="197" spans="1:7" ht="14.25" x14ac:dyDescent="0.2">
      <c r="A197" s="211" t="s">
        <v>128</v>
      </c>
      <c r="B197" s="263" t="s">
        <v>129</v>
      </c>
      <c r="C197" s="244">
        <f>C200</f>
        <v>265053580</v>
      </c>
      <c r="D197" s="244">
        <f>D200</f>
        <v>16000000</v>
      </c>
      <c r="E197" s="244">
        <f>E200</f>
        <v>20000000</v>
      </c>
      <c r="F197" s="244">
        <f>F200</f>
        <v>20000000</v>
      </c>
      <c r="G197" s="244">
        <f>G200</f>
        <v>20000000</v>
      </c>
    </row>
    <row r="198" spans="1:7" ht="14.25" x14ac:dyDescent="0.2">
      <c r="A198" s="340">
        <v>32</v>
      </c>
      <c r="B198" s="211" t="s">
        <v>3</v>
      </c>
      <c r="C198" s="265">
        <f t="shared" ref="C198:G199" si="119">C199</f>
        <v>265053580</v>
      </c>
      <c r="D198" s="265">
        <f t="shared" si="119"/>
        <v>16000000</v>
      </c>
      <c r="E198" s="265">
        <f t="shared" si="119"/>
        <v>20000000</v>
      </c>
      <c r="F198" s="265">
        <f t="shared" si="119"/>
        <v>20000000</v>
      </c>
      <c r="G198" s="265">
        <f t="shared" si="119"/>
        <v>20000000</v>
      </c>
    </row>
    <row r="199" spans="1:7" x14ac:dyDescent="0.2">
      <c r="A199" s="341">
        <v>323</v>
      </c>
      <c r="B199" s="206" t="s">
        <v>8</v>
      </c>
      <c r="C199" s="266">
        <f t="shared" si="119"/>
        <v>265053580</v>
      </c>
      <c r="D199" s="266">
        <f t="shared" si="119"/>
        <v>16000000</v>
      </c>
      <c r="E199" s="266">
        <f t="shared" si="119"/>
        <v>20000000</v>
      </c>
      <c r="F199" s="267">
        <f t="shared" si="119"/>
        <v>20000000</v>
      </c>
      <c r="G199" s="267">
        <f t="shared" si="119"/>
        <v>20000000</v>
      </c>
    </row>
    <row r="200" spans="1:7" hidden="1" x14ac:dyDescent="0.2">
      <c r="A200" s="254">
        <v>3232</v>
      </c>
      <c r="B200" s="268" t="s">
        <v>9</v>
      </c>
      <c r="C200" s="252">
        <f>'rashodi-opći dio'!E28</f>
        <v>265053580</v>
      </c>
      <c r="D200" s="252">
        <f>'rashodi-opći dio'!F28</f>
        <v>16000000</v>
      </c>
      <c r="E200" s="252">
        <f>'rashodi-opći dio'!G28</f>
        <v>20000000</v>
      </c>
      <c r="F200" s="252">
        <f>'rashodi-opći dio'!H28</f>
        <v>20000000</v>
      </c>
      <c r="G200" s="252">
        <f>'rashodi-opći dio'!I28</f>
        <v>20000000</v>
      </c>
    </row>
    <row r="201" spans="1:7" x14ac:dyDescent="0.25">
      <c r="A201" s="216"/>
      <c r="B201" s="269"/>
      <c r="C201" s="218"/>
      <c r="D201" s="218"/>
      <c r="E201" s="218"/>
      <c r="F201" s="218"/>
      <c r="G201" s="218"/>
    </row>
    <row r="202" spans="1:7" ht="14.25" x14ac:dyDescent="0.2">
      <c r="A202" s="211" t="s">
        <v>131</v>
      </c>
      <c r="B202" s="263" t="s">
        <v>132</v>
      </c>
      <c r="C202" s="265">
        <f t="shared" ref="C202:G204" si="120">C203</f>
        <v>2359363</v>
      </c>
      <c r="D202" s="265">
        <f t="shared" si="120"/>
        <v>8805000</v>
      </c>
      <c r="E202" s="265">
        <f t="shared" si="120"/>
        <v>8000000</v>
      </c>
      <c r="F202" s="265">
        <f t="shared" si="120"/>
        <v>13000000</v>
      </c>
      <c r="G202" s="265">
        <f t="shared" si="120"/>
        <v>13000000</v>
      </c>
    </row>
    <row r="203" spans="1:7" ht="14.25" x14ac:dyDescent="0.2">
      <c r="A203" s="340">
        <v>32</v>
      </c>
      <c r="B203" s="211" t="s">
        <v>3</v>
      </c>
      <c r="C203" s="265">
        <f t="shared" si="120"/>
        <v>2359363</v>
      </c>
      <c r="D203" s="265">
        <f t="shared" si="120"/>
        <v>8805000</v>
      </c>
      <c r="E203" s="265">
        <f t="shared" si="120"/>
        <v>8000000</v>
      </c>
      <c r="F203" s="265">
        <f t="shared" si="120"/>
        <v>13000000</v>
      </c>
      <c r="G203" s="265">
        <f t="shared" si="120"/>
        <v>13000000</v>
      </c>
    </row>
    <row r="204" spans="1:7" x14ac:dyDescent="0.2">
      <c r="A204" s="341">
        <v>323</v>
      </c>
      <c r="B204" s="206" t="s">
        <v>8</v>
      </c>
      <c r="C204" s="266">
        <f t="shared" si="120"/>
        <v>2359363</v>
      </c>
      <c r="D204" s="266">
        <f t="shared" si="120"/>
        <v>8805000</v>
      </c>
      <c r="E204" s="266">
        <f t="shared" si="120"/>
        <v>8000000</v>
      </c>
      <c r="F204" s="267">
        <f t="shared" si="120"/>
        <v>13000000</v>
      </c>
      <c r="G204" s="267">
        <f t="shared" si="120"/>
        <v>13000000</v>
      </c>
    </row>
    <row r="205" spans="1:7" hidden="1" x14ac:dyDescent="0.2">
      <c r="A205" s="217">
        <v>3237</v>
      </c>
      <c r="B205" s="270" t="s">
        <v>308</v>
      </c>
      <c r="C205" s="252">
        <f>'rashodi-opći dio'!E36</f>
        <v>2359363</v>
      </c>
      <c r="D205" s="252">
        <f>'rashodi-opći dio'!F36</f>
        <v>8805000</v>
      </c>
      <c r="E205" s="252">
        <f>'rashodi-opći dio'!G36</f>
        <v>8000000</v>
      </c>
      <c r="F205" s="252">
        <f>'rashodi-opći dio'!H36</f>
        <v>13000000</v>
      </c>
      <c r="G205" s="252">
        <f>'rashodi-opći dio'!I36</f>
        <v>13000000</v>
      </c>
    </row>
    <row r="206" spans="1:7" x14ac:dyDescent="0.25">
      <c r="C206" s="218"/>
      <c r="D206" s="218"/>
      <c r="E206" s="218"/>
      <c r="F206" s="218"/>
      <c r="G206" s="218"/>
    </row>
    <row r="207" spans="1:7" ht="28.5" x14ac:dyDescent="0.2">
      <c r="A207" s="211" t="s">
        <v>196</v>
      </c>
      <c r="B207" s="106" t="s">
        <v>197</v>
      </c>
      <c r="C207" s="264">
        <f>C210</f>
        <v>4324591</v>
      </c>
      <c r="D207" s="264">
        <f>D210</f>
        <v>70000000</v>
      </c>
      <c r="E207" s="264">
        <f>E210</f>
        <v>95000000</v>
      </c>
      <c r="F207" s="264">
        <f>F210</f>
        <v>0</v>
      </c>
      <c r="G207" s="264">
        <f>G210</f>
        <v>0</v>
      </c>
    </row>
    <row r="208" spans="1:7" ht="14.25" x14ac:dyDescent="0.2">
      <c r="A208" s="340">
        <v>32</v>
      </c>
      <c r="B208" s="211" t="s">
        <v>3</v>
      </c>
      <c r="C208" s="265">
        <f t="shared" ref="C208:G208" si="121">C209</f>
        <v>4324591</v>
      </c>
      <c r="D208" s="265">
        <f t="shared" si="121"/>
        <v>70000000</v>
      </c>
      <c r="E208" s="265">
        <f t="shared" si="121"/>
        <v>95000000</v>
      </c>
      <c r="F208" s="265">
        <f t="shared" si="121"/>
        <v>0</v>
      </c>
      <c r="G208" s="265">
        <f t="shared" si="121"/>
        <v>0</v>
      </c>
    </row>
    <row r="209" spans="1:7" x14ac:dyDescent="0.2">
      <c r="A209" s="341">
        <v>323</v>
      </c>
      <c r="B209" s="206" t="s">
        <v>8</v>
      </c>
      <c r="C209" s="266">
        <f>C210</f>
        <v>4324591</v>
      </c>
      <c r="D209" s="266">
        <f>D210</f>
        <v>70000000</v>
      </c>
      <c r="E209" s="266">
        <f>E210</f>
        <v>95000000</v>
      </c>
      <c r="F209" s="267">
        <f>F210</f>
        <v>0</v>
      </c>
      <c r="G209" s="267">
        <f>G210</f>
        <v>0</v>
      </c>
    </row>
    <row r="210" spans="1:7" hidden="1" x14ac:dyDescent="0.2">
      <c r="A210" s="254">
        <v>3232</v>
      </c>
      <c r="B210" s="268" t="s">
        <v>9</v>
      </c>
      <c r="C210" s="252">
        <f>'rashodi-opći dio'!E29</f>
        <v>4324591</v>
      </c>
      <c r="D210" s="252">
        <f>'rashodi-opći dio'!F29</f>
        <v>70000000</v>
      </c>
      <c r="E210" s="252">
        <f>'rashodi-opći dio'!G29</f>
        <v>95000000</v>
      </c>
      <c r="F210" s="252">
        <f>'rashodi-opći dio'!H29</f>
        <v>0</v>
      </c>
      <c r="G210" s="252">
        <f>'rashodi-opći dio'!I29</f>
        <v>0</v>
      </c>
    </row>
    <row r="211" spans="1:7" x14ac:dyDescent="0.25">
      <c r="C211" s="218"/>
      <c r="D211" s="218"/>
      <c r="E211" s="218"/>
      <c r="F211" s="218"/>
      <c r="G211" s="218"/>
    </row>
    <row r="212" spans="1:7" s="234" customFormat="1" ht="14.25" x14ac:dyDescent="0.2">
      <c r="A212" s="344">
        <v>105</v>
      </c>
      <c r="B212" s="226" t="s">
        <v>135</v>
      </c>
      <c r="C212" s="202">
        <f>C214+C219</f>
        <v>118732924</v>
      </c>
      <c r="D212" s="202">
        <f>D214+D219</f>
        <v>18000000</v>
      </c>
      <c r="E212" s="202">
        <f>E214+E219</f>
        <v>48000000</v>
      </c>
      <c r="F212" s="202">
        <f>F214+F219</f>
        <v>18000000</v>
      </c>
      <c r="G212" s="202">
        <f>G214+G219</f>
        <v>18000000</v>
      </c>
    </row>
    <row r="213" spans="1:7" s="238" customFormat="1" ht="10.5" customHeight="1" x14ac:dyDescent="0.2">
      <c r="A213" s="347"/>
      <c r="B213" s="261"/>
      <c r="C213" s="202"/>
      <c r="D213" s="202"/>
      <c r="E213" s="202"/>
      <c r="F213" s="202"/>
      <c r="G213" s="202"/>
    </row>
    <row r="214" spans="1:7" s="238" customFormat="1" ht="14.25" x14ac:dyDescent="0.2">
      <c r="A214" s="211" t="s">
        <v>136</v>
      </c>
      <c r="B214" s="261" t="s">
        <v>133</v>
      </c>
      <c r="C214" s="239">
        <f t="shared" ref="C214:G216" si="122">C215</f>
        <v>118732924</v>
      </c>
      <c r="D214" s="239">
        <f t="shared" si="122"/>
        <v>18000000</v>
      </c>
      <c r="E214" s="239">
        <f t="shared" si="122"/>
        <v>48000000</v>
      </c>
      <c r="F214" s="239">
        <f t="shared" si="122"/>
        <v>18000000</v>
      </c>
      <c r="G214" s="239">
        <f t="shared" si="122"/>
        <v>18000000</v>
      </c>
    </row>
    <row r="215" spans="1:7" s="238" customFormat="1" ht="14.25" x14ac:dyDescent="0.2">
      <c r="A215" s="340">
        <v>36</v>
      </c>
      <c r="B215" s="271" t="s">
        <v>189</v>
      </c>
      <c r="C215" s="239">
        <f t="shared" si="122"/>
        <v>118732924</v>
      </c>
      <c r="D215" s="239">
        <f t="shared" si="122"/>
        <v>18000000</v>
      </c>
      <c r="E215" s="239">
        <f t="shared" si="122"/>
        <v>48000000</v>
      </c>
      <c r="F215" s="239">
        <f t="shared" si="122"/>
        <v>18000000</v>
      </c>
      <c r="G215" s="239">
        <f t="shared" si="122"/>
        <v>18000000</v>
      </c>
    </row>
    <row r="216" spans="1:7" s="238" customFormat="1" x14ac:dyDescent="0.25">
      <c r="A216" s="341">
        <v>363</v>
      </c>
      <c r="B216" s="272" t="s">
        <v>190</v>
      </c>
      <c r="C216" s="71">
        <f t="shared" si="122"/>
        <v>118732924</v>
      </c>
      <c r="D216" s="71">
        <f t="shared" si="122"/>
        <v>18000000</v>
      </c>
      <c r="E216" s="71">
        <f t="shared" si="122"/>
        <v>48000000</v>
      </c>
      <c r="F216" s="219">
        <f t="shared" si="122"/>
        <v>18000000</v>
      </c>
      <c r="G216" s="219">
        <f t="shared" si="122"/>
        <v>18000000</v>
      </c>
    </row>
    <row r="217" spans="1:7" hidden="1" x14ac:dyDescent="0.2">
      <c r="A217" s="208">
        <v>3632</v>
      </c>
      <c r="B217" s="273" t="s">
        <v>190</v>
      </c>
      <c r="C217" s="274">
        <f>'rashodi-opći dio'!E61</f>
        <v>118732924</v>
      </c>
      <c r="D217" s="274">
        <f>'rashodi-opći dio'!F61</f>
        <v>18000000</v>
      </c>
      <c r="E217" s="274">
        <f>'rashodi-opći dio'!G61</f>
        <v>48000000</v>
      </c>
      <c r="F217" s="274">
        <f>'rashodi-opći dio'!H61</f>
        <v>18000000</v>
      </c>
      <c r="G217" s="274">
        <f>'rashodi-opći dio'!I61</f>
        <v>18000000</v>
      </c>
    </row>
    <row r="218" spans="1:7" x14ac:dyDescent="0.2">
      <c r="A218" s="208"/>
      <c r="B218" s="212"/>
      <c r="C218" s="274"/>
      <c r="D218" s="274"/>
      <c r="E218" s="274"/>
      <c r="F218" s="274"/>
      <c r="G218" s="274"/>
    </row>
    <row r="219" spans="1:7" s="238" customFormat="1" ht="14.25" hidden="1" x14ac:dyDescent="0.2">
      <c r="A219" s="211" t="s">
        <v>198</v>
      </c>
      <c r="B219" s="261" t="s">
        <v>199</v>
      </c>
      <c r="C219" s="239">
        <f t="shared" ref="C219:G221" si="123">C220</f>
        <v>0</v>
      </c>
      <c r="D219" s="239">
        <f t="shared" si="123"/>
        <v>0</v>
      </c>
      <c r="E219" s="239">
        <f t="shared" si="123"/>
        <v>0</v>
      </c>
      <c r="F219" s="239">
        <f t="shared" si="123"/>
        <v>0</v>
      </c>
      <c r="G219" s="239">
        <f t="shared" si="123"/>
        <v>0</v>
      </c>
    </row>
    <row r="220" spans="1:7" s="238" customFormat="1" ht="14.25" hidden="1" x14ac:dyDescent="0.2">
      <c r="A220" s="340">
        <v>38</v>
      </c>
      <c r="B220" s="271" t="s">
        <v>48</v>
      </c>
      <c r="C220" s="239">
        <f t="shared" si="123"/>
        <v>0</v>
      </c>
      <c r="D220" s="239">
        <f t="shared" si="123"/>
        <v>0</v>
      </c>
      <c r="E220" s="239">
        <f t="shared" si="123"/>
        <v>0</v>
      </c>
      <c r="F220" s="239">
        <f t="shared" si="123"/>
        <v>0</v>
      </c>
      <c r="G220" s="239">
        <f t="shared" si="123"/>
        <v>0</v>
      </c>
    </row>
    <row r="221" spans="1:7" s="238" customFormat="1" ht="14.25" hidden="1" x14ac:dyDescent="0.2">
      <c r="A221" s="340">
        <v>386</v>
      </c>
      <c r="B221" s="275" t="s">
        <v>193</v>
      </c>
      <c r="C221" s="239">
        <f t="shared" si="123"/>
        <v>0</v>
      </c>
      <c r="D221" s="239">
        <f t="shared" si="123"/>
        <v>0</v>
      </c>
      <c r="E221" s="239">
        <f t="shared" si="123"/>
        <v>0</v>
      </c>
      <c r="F221" s="239">
        <f t="shared" si="123"/>
        <v>0</v>
      </c>
      <c r="G221" s="239">
        <f t="shared" si="123"/>
        <v>0</v>
      </c>
    </row>
    <row r="222" spans="1:7" hidden="1" x14ac:dyDescent="0.2">
      <c r="A222" s="208">
        <v>3861</v>
      </c>
      <c r="B222" s="273" t="s">
        <v>200</v>
      </c>
      <c r="C222" s="274">
        <f>'rashodi-opći dio'!E66</f>
        <v>0</v>
      </c>
      <c r="D222" s="274">
        <f>'rashodi-opći dio'!F66</f>
        <v>0</v>
      </c>
      <c r="E222" s="274">
        <f>'rashodi-opći dio'!G66</f>
        <v>0</v>
      </c>
      <c r="F222" s="274">
        <f>'rashodi-opći dio'!H66</f>
        <v>0</v>
      </c>
      <c r="G222" s="274">
        <f>'rashodi-opći dio'!I66</f>
        <v>0</v>
      </c>
    </row>
    <row r="223" spans="1:7" hidden="1" x14ac:dyDescent="0.25">
      <c r="A223" s="348"/>
    </row>
    <row r="224" spans="1:7" x14ac:dyDescent="0.2">
      <c r="B224" s="276"/>
      <c r="C224" s="277"/>
      <c r="D224" s="277"/>
      <c r="E224" s="277"/>
      <c r="F224" s="277"/>
      <c r="G224" s="277"/>
    </row>
    <row r="225" spans="1:7" x14ac:dyDescent="0.25">
      <c r="A225" s="348"/>
    </row>
    <row r="226" spans="1:7" x14ac:dyDescent="0.2">
      <c r="B226" s="278"/>
      <c r="C226" s="279"/>
      <c r="D226" s="279"/>
      <c r="E226" s="279"/>
      <c r="F226" s="279"/>
      <c r="G226" s="279"/>
    </row>
    <row r="227" spans="1:7" x14ac:dyDescent="0.2">
      <c r="B227" s="278"/>
      <c r="C227" s="279"/>
      <c r="D227" s="279"/>
      <c r="E227" s="279"/>
      <c r="F227" s="279"/>
      <c r="G227" s="279"/>
    </row>
    <row r="228" spans="1:7" x14ac:dyDescent="0.2">
      <c r="B228" s="278"/>
      <c r="C228" s="279"/>
      <c r="D228" s="279"/>
      <c r="E228" s="279"/>
      <c r="F228" s="279"/>
      <c r="G228" s="279"/>
    </row>
    <row r="229" spans="1:7" ht="14.25" x14ac:dyDescent="0.2">
      <c r="A229" s="349"/>
      <c r="B229" s="280"/>
      <c r="C229" s="281"/>
      <c r="D229" s="281"/>
      <c r="E229" s="281"/>
      <c r="F229" s="281"/>
      <c r="G229" s="281"/>
    </row>
    <row r="230" spans="1:7" x14ac:dyDescent="0.25">
      <c r="A230" s="350"/>
      <c r="B230" s="278"/>
    </row>
    <row r="231" spans="1:7" ht="14.25" x14ac:dyDescent="0.2">
      <c r="A231" s="351"/>
      <c r="B231" s="276"/>
      <c r="C231" s="282"/>
      <c r="D231" s="282"/>
      <c r="E231" s="282"/>
      <c r="F231" s="282"/>
      <c r="G231" s="282"/>
    </row>
    <row r="232" spans="1:7" x14ac:dyDescent="0.25">
      <c r="A232" s="348"/>
    </row>
    <row r="233" spans="1:7" x14ac:dyDescent="0.2">
      <c r="B233" s="276"/>
      <c r="C233" s="277"/>
      <c r="D233" s="277"/>
      <c r="E233" s="277"/>
      <c r="F233" s="277"/>
      <c r="G233" s="277"/>
    </row>
    <row r="234" spans="1:7" x14ac:dyDescent="0.25">
      <c r="A234" s="348"/>
    </row>
    <row r="235" spans="1:7" x14ac:dyDescent="0.2">
      <c r="B235" s="276"/>
      <c r="C235" s="277"/>
      <c r="D235" s="277"/>
      <c r="E235" s="277"/>
      <c r="F235" s="277"/>
      <c r="G235" s="277"/>
    </row>
    <row r="236" spans="1:7" x14ac:dyDescent="0.25">
      <c r="A236" s="349"/>
    </row>
    <row r="237" spans="1:7" x14ac:dyDescent="0.25">
      <c r="A237" s="350"/>
      <c r="B237" s="278"/>
    </row>
    <row r="238" spans="1:7" x14ac:dyDescent="0.2">
      <c r="B238" s="283"/>
      <c r="C238" s="284"/>
      <c r="D238" s="284"/>
      <c r="E238" s="284"/>
      <c r="F238" s="284"/>
      <c r="G238" s="284"/>
    </row>
    <row r="239" spans="1:7" x14ac:dyDescent="0.2">
      <c r="A239" s="348"/>
      <c r="B239" s="283"/>
      <c r="C239" s="284"/>
      <c r="D239" s="284"/>
      <c r="E239" s="284"/>
      <c r="F239" s="284"/>
      <c r="G239" s="284"/>
    </row>
    <row r="241" spans="1:7" x14ac:dyDescent="0.2">
      <c r="A241" s="348"/>
      <c r="B241" s="276"/>
      <c r="C241" s="277"/>
      <c r="D241" s="277"/>
      <c r="E241" s="277"/>
      <c r="F241" s="277"/>
      <c r="G241" s="277"/>
    </row>
    <row r="243" spans="1:7" ht="14.25" x14ac:dyDescent="0.2">
      <c r="A243" s="349"/>
      <c r="B243" s="276"/>
      <c r="C243" s="277"/>
      <c r="D243" s="277"/>
      <c r="E243" s="277"/>
      <c r="F243" s="277"/>
      <c r="G243" s="277"/>
    </row>
    <row r="244" spans="1:7" x14ac:dyDescent="0.25">
      <c r="A244" s="350"/>
    </row>
    <row r="245" spans="1:7" x14ac:dyDescent="0.25">
      <c r="B245" s="278"/>
    </row>
    <row r="246" spans="1:7" x14ac:dyDescent="0.2">
      <c r="A246" s="348"/>
      <c r="B246" s="283"/>
      <c r="C246" s="284"/>
      <c r="D246" s="284"/>
      <c r="E246" s="284"/>
      <c r="F246" s="284"/>
      <c r="G246" s="284"/>
    </row>
    <row r="248" spans="1:7" x14ac:dyDescent="0.2">
      <c r="A248" s="348"/>
      <c r="B248" s="276"/>
      <c r="C248" s="277"/>
      <c r="D248" s="277"/>
      <c r="E248" s="277"/>
      <c r="F248" s="277"/>
      <c r="G248" s="277"/>
    </row>
    <row r="250" spans="1:7" ht="14.25" x14ac:dyDescent="0.2">
      <c r="A250" s="349"/>
      <c r="B250" s="276"/>
      <c r="C250" s="277"/>
      <c r="D250" s="277"/>
      <c r="E250" s="277"/>
      <c r="F250" s="277"/>
      <c r="G250" s="277"/>
    </row>
    <row r="251" spans="1:7" x14ac:dyDescent="0.25">
      <c r="A251" s="350"/>
    </row>
    <row r="252" spans="1:7" x14ac:dyDescent="0.25">
      <c r="B252" s="278"/>
    </row>
    <row r="253" spans="1:7" x14ac:dyDescent="0.2">
      <c r="A253" s="348"/>
      <c r="B253" s="283"/>
      <c r="C253" s="284"/>
      <c r="D253" s="284"/>
      <c r="E253" s="284"/>
      <c r="F253" s="284"/>
      <c r="G253" s="284"/>
    </row>
    <row r="255" spans="1:7" x14ac:dyDescent="0.2">
      <c r="A255" s="348"/>
      <c r="B255" s="276"/>
      <c r="C255" s="277"/>
      <c r="D255" s="277"/>
      <c r="E255" s="277"/>
      <c r="F255" s="277"/>
      <c r="G255" s="277"/>
    </row>
    <row r="257" spans="1:7" x14ac:dyDescent="0.2">
      <c r="A257" s="348"/>
      <c r="B257" s="276"/>
      <c r="C257" s="277"/>
      <c r="D257" s="277"/>
      <c r="E257" s="277"/>
      <c r="F257" s="277"/>
      <c r="G257" s="277"/>
    </row>
    <row r="259" spans="1:7" x14ac:dyDescent="0.25">
      <c r="A259" s="348"/>
      <c r="B259" s="278"/>
    </row>
    <row r="260" spans="1:7" x14ac:dyDescent="0.2">
      <c r="B260" s="283"/>
      <c r="C260" s="284"/>
      <c r="D260" s="284"/>
      <c r="E260" s="284"/>
      <c r="F260" s="284"/>
      <c r="G260" s="284"/>
    </row>
    <row r="262" spans="1:7" ht="14.25" x14ac:dyDescent="0.2">
      <c r="A262" s="352"/>
      <c r="B262" s="276"/>
      <c r="C262" s="277"/>
      <c r="D262" s="277"/>
      <c r="E262" s="277"/>
      <c r="F262" s="277"/>
      <c r="G262" s="277"/>
    </row>
    <row r="264" spans="1:7" ht="14.25" x14ac:dyDescent="0.2">
      <c r="A264" s="352"/>
      <c r="B264" s="276"/>
      <c r="C264" s="277"/>
      <c r="D264" s="277"/>
      <c r="E264" s="277"/>
      <c r="F264" s="277"/>
      <c r="G264" s="277"/>
    </row>
    <row r="266" spans="1:7" x14ac:dyDescent="0.25">
      <c r="A266" s="352"/>
      <c r="B266" s="278"/>
    </row>
    <row r="267" spans="1:7" x14ac:dyDescent="0.2">
      <c r="A267" s="350"/>
      <c r="B267" s="283"/>
      <c r="C267" s="284"/>
      <c r="D267" s="284"/>
      <c r="E267" s="284"/>
      <c r="F267" s="284"/>
      <c r="G267" s="284"/>
    </row>
    <row r="269" spans="1:7" x14ac:dyDescent="0.2">
      <c r="A269" s="348"/>
      <c r="B269" s="276"/>
      <c r="C269" s="277"/>
      <c r="D269" s="277"/>
      <c r="E269" s="277"/>
      <c r="F269" s="277"/>
      <c r="G269" s="277"/>
    </row>
    <row r="271" spans="1:7" ht="14.25" x14ac:dyDescent="0.2">
      <c r="A271" s="352"/>
      <c r="B271" s="276"/>
      <c r="C271" s="277"/>
      <c r="D271" s="277"/>
      <c r="E271" s="277"/>
      <c r="F271" s="277"/>
      <c r="G271" s="277"/>
    </row>
    <row r="272" spans="1:7" x14ac:dyDescent="0.25">
      <c r="A272" s="350"/>
    </row>
    <row r="273" spans="1:7" x14ac:dyDescent="0.25">
      <c r="B273" s="278"/>
    </row>
    <row r="274" spans="1:7" x14ac:dyDescent="0.2">
      <c r="A274" s="348"/>
      <c r="B274" s="283"/>
      <c r="C274" s="284"/>
      <c r="D274" s="284"/>
      <c r="E274" s="284"/>
      <c r="F274" s="284"/>
      <c r="G274" s="284"/>
    </row>
    <row r="276" spans="1:7" x14ac:dyDescent="0.2">
      <c r="A276" s="348"/>
      <c r="B276" s="276"/>
      <c r="C276" s="277"/>
      <c r="D276" s="277"/>
      <c r="E276" s="277"/>
      <c r="F276" s="277"/>
      <c r="G276" s="277"/>
    </row>
    <row r="278" spans="1:7" x14ac:dyDescent="0.2">
      <c r="A278" s="348"/>
      <c r="B278" s="276"/>
      <c r="C278" s="277"/>
      <c r="D278" s="277"/>
      <c r="E278" s="277"/>
      <c r="F278" s="277"/>
      <c r="G278" s="277"/>
    </row>
    <row r="280" spans="1:7" x14ac:dyDescent="0.25">
      <c r="B280" s="278"/>
    </row>
    <row r="281" spans="1:7" x14ac:dyDescent="0.2">
      <c r="A281" s="352"/>
      <c r="B281" s="283"/>
      <c r="C281" s="284"/>
      <c r="D281" s="284"/>
      <c r="E281" s="284"/>
      <c r="F281" s="284"/>
      <c r="G281" s="284"/>
    </row>
    <row r="283" spans="1:7" ht="14.25" x14ac:dyDescent="0.2">
      <c r="A283" s="353"/>
      <c r="B283" s="276"/>
      <c r="C283" s="277"/>
      <c r="D283" s="277"/>
      <c r="E283" s="277"/>
      <c r="F283" s="277"/>
      <c r="G283" s="277"/>
    </row>
    <row r="285" spans="1:7" ht="14.25" x14ac:dyDescent="0.2">
      <c r="A285" s="353"/>
      <c r="B285" s="276"/>
      <c r="C285" s="277"/>
      <c r="D285" s="277"/>
      <c r="E285" s="277"/>
      <c r="F285" s="277"/>
      <c r="G285" s="277"/>
    </row>
    <row r="286" spans="1:7" x14ac:dyDescent="0.25">
      <c r="A286" s="287"/>
    </row>
    <row r="287" spans="1:7" x14ac:dyDescent="0.25">
      <c r="A287" s="350"/>
      <c r="B287" s="278"/>
    </row>
    <row r="288" spans="1:7" x14ac:dyDescent="0.2">
      <c r="A288" s="348"/>
      <c r="B288" s="283"/>
      <c r="C288" s="284"/>
      <c r="D288" s="284"/>
      <c r="E288" s="284"/>
      <c r="F288" s="284"/>
      <c r="G288" s="284"/>
    </row>
    <row r="289" spans="1:7" x14ac:dyDescent="0.25">
      <c r="A289" s="350"/>
    </row>
    <row r="290" spans="1:7" ht="14.25" x14ac:dyDescent="0.2">
      <c r="A290" s="353"/>
      <c r="B290" s="276"/>
      <c r="C290" s="277"/>
      <c r="D290" s="277"/>
      <c r="E290" s="277"/>
      <c r="F290" s="277"/>
      <c r="G290" s="277"/>
    </row>
    <row r="291" spans="1:7" x14ac:dyDescent="0.25">
      <c r="A291" s="287"/>
    </row>
    <row r="292" spans="1:7" x14ac:dyDescent="0.2">
      <c r="A292" s="287"/>
      <c r="B292" s="276"/>
      <c r="C292" s="277"/>
      <c r="D292" s="277"/>
      <c r="E292" s="277"/>
      <c r="F292" s="277"/>
      <c r="G292" s="277"/>
    </row>
    <row r="293" spans="1:7" x14ac:dyDescent="0.25">
      <c r="A293" s="348"/>
    </row>
    <row r="294" spans="1:7" x14ac:dyDescent="0.25">
      <c r="B294" s="278"/>
    </row>
    <row r="295" spans="1:7" x14ac:dyDescent="0.2">
      <c r="A295" s="287"/>
      <c r="B295" s="283"/>
      <c r="C295" s="284"/>
      <c r="D295" s="284"/>
      <c r="E295" s="284"/>
      <c r="F295" s="284"/>
      <c r="G295" s="284"/>
    </row>
    <row r="296" spans="1:7" x14ac:dyDescent="0.2">
      <c r="A296" s="286"/>
      <c r="B296" s="283"/>
      <c r="C296" s="284"/>
      <c r="D296" s="284"/>
      <c r="E296" s="284"/>
      <c r="F296" s="284"/>
      <c r="G296" s="284"/>
    </row>
    <row r="297" spans="1:7" x14ac:dyDescent="0.2">
      <c r="A297" s="354"/>
      <c r="B297" s="276"/>
      <c r="C297" s="277"/>
      <c r="D297" s="277"/>
      <c r="E297" s="277"/>
      <c r="F297" s="277"/>
      <c r="G297" s="277"/>
    </row>
    <row r="299" spans="1:7" x14ac:dyDescent="0.2">
      <c r="A299" s="348"/>
      <c r="B299" s="276"/>
      <c r="C299" s="277"/>
      <c r="D299" s="277"/>
      <c r="E299" s="277"/>
      <c r="F299" s="277"/>
      <c r="G299" s="277"/>
    </row>
    <row r="300" spans="1:7" x14ac:dyDescent="0.25">
      <c r="A300" s="287"/>
    </row>
    <row r="301" spans="1:7" x14ac:dyDescent="0.25">
      <c r="A301" s="286"/>
      <c r="B301" s="278"/>
    </row>
    <row r="302" spans="1:7" x14ac:dyDescent="0.2">
      <c r="A302" s="343"/>
      <c r="B302" s="283"/>
      <c r="C302" s="284"/>
      <c r="D302" s="284"/>
      <c r="E302" s="284"/>
      <c r="F302" s="284"/>
      <c r="G302" s="284"/>
    </row>
    <row r="303" spans="1:7" x14ac:dyDescent="0.2">
      <c r="A303" s="343"/>
      <c r="B303" s="283"/>
      <c r="C303" s="284"/>
      <c r="D303" s="284"/>
      <c r="E303" s="284"/>
      <c r="F303" s="284"/>
      <c r="G303" s="284"/>
    </row>
    <row r="304" spans="1:7" x14ac:dyDescent="0.25">
      <c r="A304" s="348"/>
    </row>
    <row r="305" spans="1:7" x14ac:dyDescent="0.2">
      <c r="A305" s="287"/>
      <c r="B305" s="276"/>
      <c r="C305" s="277"/>
      <c r="D305" s="277"/>
      <c r="E305" s="277"/>
      <c r="F305" s="277"/>
      <c r="G305" s="277"/>
    </row>
    <row r="306" spans="1:7" x14ac:dyDescent="0.25">
      <c r="A306" s="286"/>
    </row>
    <row r="307" spans="1:7" x14ac:dyDescent="0.2">
      <c r="A307" s="343"/>
      <c r="B307" s="276"/>
      <c r="C307" s="277"/>
      <c r="D307" s="277"/>
      <c r="E307" s="277"/>
      <c r="F307" s="277"/>
      <c r="G307" s="277"/>
    </row>
    <row r="308" spans="1:7" x14ac:dyDescent="0.25">
      <c r="A308" s="343"/>
    </row>
    <row r="309" spans="1:7" x14ac:dyDescent="0.25">
      <c r="A309" s="348"/>
      <c r="B309" s="278"/>
    </row>
    <row r="310" spans="1:7" x14ac:dyDescent="0.2">
      <c r="A310" s="287"/>
      <c r="B310" s="283"/>
      <c r="C310" s="284"/>
      <c r="D310" s="284"/>
      <c r="E310" s="284"/>
      <c r="F310" s="284"/>
      <c r="G310" s="284"/>
    </row>
    <row r="311" spans="1:7" x14ac:dyDescent="0.25">
      <c r="A311" s="286"/>
    </row>
    <row r="312" spans="1:7" x14ac:dyDescent="0.2">
      <c r="A312" s="343"/>
      <c r="B312" s="276"/>
      <c r="C312" s="277"/>
      <c r="D312" s="277"/>
      <c r="E312" s="277"/>
      <c r="F312" s="277"/>
      <c r="G312" s="277"/>
    </row>
    <row r="313" spans="1:7" x14ac:dyDescent="0.25">
      <c r="A313" s="286"/>
    </row>
    <row r="314" spans="1:7" x14ac:dyDescent="0.2">
      <c r="A314" s="348"/>
      <c r="B314" s="276"/>
      <c r="C314" s="277"/>
      <c r="D314" s="277"/>
      <c r="E314" s="277"/>
      <c r="F314" s="277"/>
      <c r="G314" s="277"/>
    </row>
    <row r="315" spans="1:7" x14ac:dyDescent="0.25">
      <c r="A315" s="286"/>
    </row>
    <row r="316" spans="1:7" x14ac:dyDescent="0.25">
      <c r="A316" s="286"/>
      <c r="B316" s="278"/>
    </row>
    <row r="317" spans="1:7" x14ac:dyDescent="0.2">
      <c r="A317" s="343"/>
      <c r="B317" s="283"/>
      <c r="C317" s="284"/>
      <c r="D317" s="284"/>
      <c r="E317" s="284"/>
      <c r="F317" s="284"/>
      <c r="G317" s="284"/>
    </row>
    <row r="318" spans="1:7" x14ac:dyDescent="0.25">
      <c r="A318" s="286"/>
    </row>
    <row r="319" spans="1:7" ht="14.25" x14ac:dyDescent="0.2">
      <c r="A319" s="286"/>
      <c r="B319" s="276"/>
      <c r="C319" s="277"/>
      <c r="D319" s="277"/>
      <c r="E319" s="277"/>
      <c r="F319" s="277"/>
      <c r="G319" s="277"/>
    </row>
    <row r="320" spans="1:7" x14ac:dyDescent="0.25">
      <c r="A320" s="343"/>
    </row>
    <row r="321" spans="1:7" ht="14.25" x14ac:dyDescent="0.2">
      <c r="A321" s="286"/>
      <c r="B321" s="276"/>
      <c r="C321" s="277"/>
      <c r="D321" s="277"/>
      <c r="E321" s="277"/>
      <c r="F321" s="277"/>
      <c r="G321" s="277"/>
    </row>
    <row r="322" spans="1:7" x14ac:dyDescent="0.25">
      <c r="A322" s="286"/>
    </row>
    <row r="323" spans="1:7" x14ac:dyDescent="0.25">
      <c r="A323" s="343"/>
      <c r="B323" s="278"/>
    </row>
    <row r="324" spans="1:7" x14ac:dyDescent="0.2">
      <c r="A324" s="343"/>
      <c r="B324" s="283"/>
      <c r="C324" s="284"/>
      <c r="D324" s="284"/>
      <c r="E324" s="284"/>
      <c r="F324" s="284"/>
      <c r="G324" s="284"/>
    </row>
    <row r="325" spans="1:7" x14ac:dyDescent="0.25">
      <c r="A325" s="343"/>
    </row>
    <row r="326" spans="1:7" ht="14.25" x14ac:dyDescent="0.2">
      <c r="A326" s="286"/>
      <c r="B326" s="276"/>
      <c r="C326" s="277"/>
      <c r="D326" s="277"/>
      <c r="E326" s="277"/>
      <c r="F326" s="277"/>
      <c r="G326" s="277"/>
    </row>
    <row r="327" spans="1:7" x14ac:dyDescent="0.25">
      <c r="A327" s="286"/>
    </row>
    <row r="328" spans="1:7" x14ac:dyDescent="0.2">
      <c r="A328" s="343"/>
      <c r="B328" s="276"/>
      <c r="C328" s="277"/>
      <c r="D328" s="277"/>
      <c r="E328" s="277"/>
      <c r="F328" s="277"/>
      <c r="G328" s="277"/>
    </row>
    <row r="329" spans="1:7" x14ac:dyDescent="0.25">
      <c r="A329" s="286"/>
    </row>
    <row r="330" spans="1:7" x14ac:dyDescent="0.25">
      <c r="A330" s="286"/>
      <c r="B330" s="278"/>
    </row>
    <row r="331" spans="1:7" x14ac:dyDescent="0.2">
      <c r="A331" s="343"/>
      <c r="B331" s="283"/>
      <c r="C331" s="284"/>
      <c r="D331" s="284"/>
      <c r="E331" s="284"/>
      <c r="F331" s="284"/>
      <c r="G331" s="284"/>
    </row>
    <row r="332" spans="1:7" x14ac:dyDescent="0.25">
      <c r="A332" s="286"/>
    </row>
    <row r="333" spans="1:7" ht="14.25" x14ac:dyDescent="0.2">
      <c r="A333" s="286"/>
      <c r="B333" s="276"/>
      <c r="C333" s="277"/>
      <c r="D333" s="277"/>
      <c r="E333" s="277"/>
      <c r="F333" s="277"/>
      <c r="G333" s="277"/>
    </row>
    <row r="334" spans="1:7" x14ac:dyDescent="0.25">
      <c r="A334" s="343"/>
    </row>
    <row r="335" spans="1:7" ht="14.25" x14ac:dyDescent="0.2">
      <c r="A335" s="286"/>
      <c r="B335" s="276"/>
      <c r="C335" s="277"/>
      <c r="D335" s="277"/>
      <c r="E335" s="277"/>
      <c r="F335" s="277"/>
      <c r="G335" s="277"/>
    </row>
    <row r="336" spans="1:7" x14ac:dyDescent="0.25">
      <c r="A336" s="286"/>
    </row>
    <row r="337" spans="1:7" x14ac:dyDescent="0.25">
      <c r="A337" s="343"/>
      <c r="B337" s="278"/>
    </row>
    <row r="338" spans="1:7" x14ac:dyDescent="0.2">
      <c r="A338" s="286"/>
      <c r="B338" s="283"/>
      <c r="C338" s="284"/>
      <c r="D338" s="284"/>
      <c r="E338" s="284"/>
      <c r="F338" s="284"/>
      <c r="G338" s="284"/>
    </row>
    <row r="339" spans="1:7" x14ac:dyDescent="0.25">
      <c r="A339" s="286"/>
    </row>
    <row r="340" spans="1:7" x14ac:dyDescent="0.2">
      <c r="A340" s="343"/>
      <c r="B340" s="276"/>
      <c r="C340" s="277"/>
      <c r="D340" s="277"/>
      <c r="E340" s="277"/>
      <c r="F340" s="277"/>
      <c r="G340" s="277"/>
    </row>
    <row r="341" spans="1:7" x14ac:dyDescent="0.25">
      <c r="A341" s="286"/>
    </row>
    <row r="342" spans="1:7" ht="14.25" x14ac:dyDescent="0.2">
      <c r="A342" s="286"/>
      <c r="B342" s="276"/>
      <c r="C342" s="277"/>
      <c r="D342" s="277"/>
      <c r="E342" s="277"/>
      <c r="F342" s="277"/>
      <c r="G342" s="277"/>
    </row>
    <row r="343" spans="1:7" x14ac:dyDescent="0.25">
      <c r="A343" s="343"/>
    </row>
    <row r="344" spans="1:7" x14ac:dyDescent="0.25">
      <c r="A344" s="286"/>
      <c r="B344" s="278"/>
    </row>
    <row r="345" spans="1:7" x14ac:dyDescent="0.2">
      <c r="A345" s="286"/>
      <c r="B345" s="283"/>
      <c r="C345" s="284"/>
      <c r="D345" s="284"/>
      <c r="E345" s="284"/>
      <c r="F345" s="284"/>
      <c r="G345" s="284"/>
    </row>
    <row r="346" spans="1:7" x14ac:dyDescent="0.25">
      <c r="A346" s="343"/>
    </row>
    <row r="347" spans="1:7" ht="14.25" x14ac:dyDescent="0.2">
      <c r="A347" s="286"/>
      <c r="B347" s="276"/>
      <c r="C347" s="277"/>
      <c r="D347" s="277"/>
      <c r="E347" s="277"/>
      <c r="F347" s="277"/>
      <c r="G347" s="277"/>
    </row>
    <row r="348" spans="1:7" x14ac:dyDescent="0.25">
      <c r="A348" s="286"/>
    </row>
    <row r="349" spans="1:7" x14ac:dyDescent="0.2">
      <c r="A349" s="343"/>
      <c r="B349" s="276"/>
      <c r="C349" s="277"/>
      <c r="D349" s="277"/>
      <c r="E349" s="277"/>
      <c r="F349" s="277"/>
      <c r="G349" s="277"/>
    </row>
    <row r="350" spans="1:7" x14ac:dyDescent="0.25">
      <c r="A350" s="286"/>
    </row>
    <row r="351" spans="1:7" x14ac:dyDescent="0.25">
      <c r="A351" s="286"/>
      <c r="B351" s="278"/>
    </row>
    <row r="352" spans="1:7" x14ac:dyDescent="0.2">
      <c r="A352" s="343"/>
      <c r="B352" s="283"/>
      <c r="C352" s="284"/>
      <c r="D352" s="284"/>
      <c r="E352" s="284"/>
      <c r="F352" s="284"/>
      <c r="G352" s="284"/>
    </row>
    <row r="353" spans="1:7" x14ac:dyDescent="0.25">
      <c r="A353" s="286"/>
    </row>
    <row r="354" spans="1:7" ht="14.25" x14ac:dyDescent="0.2">
      <c r="A354" s="286"/>
      <c r="B354" s="276"/>
      <c r="C354" s="277"/>
      <c r="D354" s="277"/>
      <c r="E354" s="277"/>
      <c r="F354" s="277"/>
      <c r="G354" s="277"/>
    </row>
    <row r="355" spans="1:7" x14ac:dyDescent="0.25">
      <c r="A355" s="343"/>
    </row>
    <row r="356" spans="1:7" x14ac:dyDescent="0.2">
      <c r="B356" s="276"/>
      <c r="C356" s="277"/>
      <c r="D356" s="277"/>
      <c r="E356" s="277"/>
      <c r="F356" s="277"/>
      <c r="G356" s="277"/>
    </row>
    <row r="357" spans="1:7" x14ac:dyDescent="0.25">
      <c r="A357" s="286"/>
    </row>
    <row r="358" spans="1:7" x14ac:dyDescent="0.25">
      <c r="A358" s="343"/>
      <c r="B358" s="278"/>
    </row>
    <row r="359" spans="1:7" x14ac:dyDescent="0.2">
      <c r="A359" s="343"/>
      <c r="B359" s="283"/>
      <c r="C359" s="284"/>
      <c r="D359" s="284"/>
      <c r="E359" s="284"/>
      <c r="F359" s="284"/>
      <c r="G359" s="284"/>
    </row>
    <row r="360" spans="1:7" x14ac:dyDescent="0.25">
      <c r="A360" s="286"/>
    </row>
    <row r="361" spans="1:7" x14ac:dyDescent="0.2">
      <c r="A361" s="343"/>
      <c r="B361" s="276"/>
      <c r="C361" s="277"/>
      <c r="D361" s="277"/>
      <c r="E361" s="277"/>
      <c r="F361" s="277"/>
      <c r="G361" s="277"/>
    </row>
    <row r="362" spans="1:7" x14ac:dyDescent="0.25">
      <c r="A362" s="343"/>
    </row>
    <row r="363" spans="1:7" x14ac:dyDescent="0.2">
      <c r="A363" s="348"/>
      <c r="B363" s="276"/>
      <c r="C363" s="277"/>
      <c r="D363" s="277"/>
      <c r="E363" s="277"/>
      <c r="F363" s="277"/>
      <c r="G363" s="277"/>
    </row>
    <row r="364" spans="1:7" x14ac:dyDescent="0.2">
      <c r="A364" s="343"/>
      <c r="B364" s="276"/>
      <c r="C364" s="277"/>
      <c r="D364" s="277"/>
      <c r="E364" s="277"/>
      <c r="F364" s="277"/>
      <c r="G364" s="277"/>
    </row>
    <row r="365" spans="1:7" x14ac:dyDescent="0.2">
      <c r="A365" s="286"/>
      <c r="B365" s="285"/>
      <c r="C365" s="277"/>
      <c r="D365" s="277"/>
      <c r="E365" s="277"/>
      <c r="F365" s="277"/>
      <c r="G365" s="277"/>
    </row>
    <row r="366" spans="1:7" x14ac:dyDescent="0.2">
      <c r="A366" s="286"/>
      <c r="B366" s="283"/>
      <c r="C366" s="284"/>
      <c r="D366" s="284"/>
      <c r="E366" s="284"/>
      <c r="F366" s="284"/>
      <c r="G366" s="284"/>
    </row>
    <row r="367" spans="1:7" x14ac:dyDescent="0.25">
      <c r="A367" s="286"/>
    </row>
    <row r="368" spans="1:7" ht="14.25" x14ac:dyDescent="0.2">
      <c r="A368" s="286"/>
      <c r="B368" s="286"/>
      <c r="C368" s="277"/>
      <c r="D368" s="277"/>
      <c r="E368" s="277"/>
      <c r="F368" s="277"/>
      <c r="G368" s="277"/>
    </row>
    <row r="369" spans="1:7" x14ac:dyDescent="0.25">
      <c r="A369" s="343"/>
    </row>
    <row r="370" spans="1:7" ht="14.25" x14ac:dyDescent="0.2">
      <c r="A370" s="286"/>
      <c r="B370" s="286"/>
      <c r="C370" s="277"/>
      <c r="D370" s="277"/>
      <c r="E370" s="277"/>
      <c r="F370" s="277"/>
      <c r="G370" s="277"/>
    </row>
    <row r="371" spans="1:7" x14ac:dyDescent="0.25">
      <c r="A371" s="286"/>
    </row>
    <row r="372" spans="1:7" x14ac:dyDescent="0.25">
      <c r="A372" s="343"/>
      <c r="B372" s="278"/>
    </row>
    <row r="373" spans="1:7" x14ac:dyDescent="0.2">
      <c r="A373" s="286"/>
      <c r="B373" s="283"/>
      <c r="C373" s="284"/>
      <c r="D373" s="284"/>
      <c r="E373" s="284"/>
      <c r="F373" s="284"/>
      <c r="G373" s="284"/>
    </row>
    <row r="374" spans="1:7" x14ac:dyDescent="0.25">
      <c r="A374" s="286"/>
    </row>
    <row r="375" spans="1:7" x14ac:dyDescent="0.2">
      <c r="A375" s="343"/>
      <c r="B375" s="276"/>
      <c r="C375" s="277"/>
      <c r="D375" s="277"/>
      <c r="E375" s="277"/>
      <c r="F375" s="277"/>
      <c r="G375" s="277"/>
    </row>
    <row r="376" spans="1:7" x14ac:dyDescent="0.25">
      <c r="A376" s="286"/>
    </row>
    <row r="377" spans="1:7" ht="14.25" x14ac:dyDescent="0.2">
      <c r="A377" s="286"/>
      <c r="B377" s="276"/>
      <c r="C377" s="277"/>
      <c r="D377" s="277"/>
      <c r="E377" s="277"/>
      <c r="F377" s="277"/>
      <c r="G377" s="277"/>
    </row>
    <row r="378" spans="1:7" x14ac:dyDescent="0.25">
      <c r="A378" s="343"/>
    </row>
    <row r="379" spans="1:7" x14ac:dyDescent="0.25">
      <c r="A379" s="286"/>
      <c r="B379" s="278"/>
    </row>
    <row r="380" spans="1:7" x14ac:dyDescent="0.2">
      <c r="A380" s="286"/>
      <c r="B380" s="283"/>
      <c r="C380" s="284"/>
      <c r="D380" s="284"/>
      <c r="E380" s="284"/>
      <c r="F380" s="284"/>
      <c r="G380" s="284"/>
    </row>
    <row r="381" spans="1:7" x14ac:dyDescent="0.25">
      <c r="A381" s="343"/>
    </row>
    <row r="382" spans="1:7" ht="14.25" x14ac:dyDescent="0.2">
      <c r="A382" s="286"/>
      <c r="B382" s="276"/>
      <c r="C382" s="277"/>
      <c r="D382" s="277"/>
      <c r="E382" s="277"/>
      <c r="F382" s="277"/>
      <c r="G382" s="277"/>
    </row>
    <row r="383" spans="1:7" x14ac:dyDescent="0.25">
      <c r="A383" s="286"/>
    </row>
    <row r="384" spans="1:7" x14ac:dyDescent="0.2">
      <c r="A384" s="343"/>
      <c r="B384" s="276"/>
      <c r="C384" s="277"/>
      <c r="D384" s="277"/>
      <c r="E384" s="277"/>
      <c r="F384" s="277"/>
      <c r="G384" s="277"/>
    </row>
    <row r="385" spans="1:7" x14ac:dyDescent="0.25">
      <c r="A385" s="286"/>
    </row>
    <row r="386" spans="1:7" x14ac:dyDescent="0.25">
      <c r="A386" s="286"/>
      <c r="B386" s="278"/>
    </row>
    <row r="387" spans="1:7" x14ac:dyDescent="0.2">
      <c r="A387" s="343"/>
      <c r="B387" s="283"/>
      <c r="C387" s="284"/>
      <c r="D387" s="284"/>
      <c r="E387" s="284"/>
      <c r="F387" s="284"/>
      <c r="G387" s="284"/>
    </row>
    <row r="388" spans="1:7" x14ac:dyDescent="0.25">
      <c r="A388" s="343"/>
    </row>
    <row r="389" spans="1:7" x14ac:dyDescent="0.2">
      <c r="A389" s="343"/>
      <c r="B389" s="276"/>
      <c r="C389" s="277"/>
      <c r="D389" s="277"/>
      <c r="E389" s="277"/>
      <c r="F389" s="277"/>
      <c r="G389" s="277"/>
    </row>
    <row r="390" spans="1:7" x14ac:dyDescent="0.25">
      <c r="A390" s="286"/>
    </row>
    <row r="391" spans="1:7" ht="14.25" x14ac:dyDescent="0.2">
      <c r="A391" s="286"/>
      <c r="B391" s="276"/>
      <c r="C391" s="277"/>
      <c r="D391" s="277"/>
      <c r="E391" s="277"/>
      <c r="F391" s="277"/>
      <c r="G391" s="277"/>
    </row>
    <row r="392" spans="1:7" x14ac:dyDescent="0.25">
      <c r="A392" s="343"/>
    </row>
    <row r="393" spans="1:7" x14ac:dyDescent="0.25">
      <c r="A393" s="286"/>
      <c r="B393" s="278"/>
    </row>
    <row r="394" spans="1:7" x14ac:dyDescent="0.2">
      <c r="A394" s="286"/>
      <c r="B394" s="283"/>
      <c r="C394" s="284"/>
      <c r="D394" s="284"/>
      <c r="E394" s="284"/>
      <c r="F394" s="284"/>
      <c r="G394" s="284"/>
    </row>
    <row r="395" spans="1:7" x14ac:dyDescent="0.25">
      <c r="A395" s="343"/>
    </row>
    <row r="396" spans="1:7" x14ac:dyDescent="0.2">
      <c r="A396" s="343"/>
      <c r="B396" s="276"/>
      <c r="C396" s="277"/>
      <c r="D396" s="277"/>
      <c r="E396" s="277"/>
      <c r="F396" s="277"/>
      <c r="G396" s="277"/>
    </row>
    <row r="397" spans="1:7" x14ac:dyDescent="0.25">
      <c r="A397" s="343"/>
    </row>
    <row r="398" spans="1:7" x14ac:dyDescent="0.2">
      <c r="A398" s="343"/>
      <c r="B398" s="276"/>
      <c r="C398" s="277"/>
      <c r="D398" s="277"/>
      <c r="E398" s="277"/>
      <c r="F398" s="277"/>
      <c r="G398" s="277"/>
    </row>
    <row r="399" spans="1:7" x14ac:dyDescent="0.25">
      <c r="A399" s="343"/>
    </row>
    <row r="400" spans="1:7" x14ac:dyDescent="0.2">
      <c r="A400" s="343"/>
      <c r="B400" s="276"/>
      <c r="C400" s="277"/>
      <c r="D400" s="277"/>
      <c r="E400" s="277"/>
      <c r="F400" s="277"/>
      <c r="G400" s="277"/>
    </row>
    <row r="401" spans="1:7" x14ac:dyDescent="0.25">
      <c r="A401" s="286"/>
    </row>
    <row r="402" spans="1:7" ht="14.25" x14ac:dyDescent="0.2">
      <c r="A402" s="286"/>
      <c r="B402" s="276"/>
      <c r="C402" s="277"/>
      <c r="D402" s="277"/>
      <c r="E402" s="277"/>
      <c r="F402" s="277"/>
      <c r="G402" s="277"/>
    </row>
    <row r="403" spans="1:7" x14ac:dyDescent="0.25">
      <c r="A403" s="285"/>
    </row>
    <row r="404" spans="1:7" x14ac:dyDescent="0.25">
      <c r="A404" s="343"/>
    </row>
    <row r="405" spans="1:7" x14ac:dyDescent="0.25">
      <c r="A405" s="343"/>
      <c r="B405" s="276"/>
    </row>
    <row r="406" spans="1:7" x14ac:dyDescent="0.25">
      <c r="A406" s="343"/>
    </row>
    <row r="407" spans="1:7" x14ac:dyDescent="0.25">
      <c r="A407" s="343"/>
      <c r="B407" s="276"/>
    </row>
    <row r="408" spans="1:7" x14ac:dyDescent="0.25">
      <c r="A408" s="343"/>
    </row>
    <row r="409" spans="1:7" x14ac:dyDescent="0.25">
      <c r="A409" s="286"/>
      <c r="B409" s="278"/>
    </row>
    <row r="410" spans="1:7" x14ac:dyDescent="0.2">
      <c r="A410" s="286"/>
      <c r="B410" s="283"/>
      <c r="C410" s="284"/>
      <c r="D410" s="284"/>
      <c r="E410" s="284"/>
      <c r="F410" s="284"/>
      <c r="G410" s="284"/>
    </row>
    <row r="411" spans="1:7" x14ac:dyDescent="0.25">
      <c r="A411" s="343"/>
    </row>
    <row r="412" spans="1:7" x14ac:dyDescent="0.2">
      <c r="B412" s="276"/>
      <c r="C412" s="277"/>
      <c r="D412" s="277"/>
      <c r="E412" s="277"/>
      <c r="F412" s="277"/>
      <c r="G412" s="277"/>
    </row>
    <row r="413" spans="1:7" x14ac:dyDescent="0.25">
      <c r="A413" s="286"/>
    </row>
    <row r="414" spans="1:7" x14ac:dyDescent="0.25">
      <c r="A414" s="343"/>
      <c r="B414" s="278"/>
    </row>
    <row r="415" spans="1:7" x14ac:dyDescent="0.2">
      <c r="A415" s="343"/>
      <c r="B415" s="283"/>
      <c r="C415" s="284"/>
      <c r="D415" s="284"/>
      <c r="E415" s="284"/>
      <c r="F415" s="284"/>
      <c r="G415" s="284"/>
    </row>
    <row r="416" spans="1:7" x14ac:dyDescent="0.25">
      <c r="A416" s="286"/>
    </row>
    <row r="417" spans="1:7" x14ac:dyDescent="0.2">
      <c r="A417" s="343"/>
      <c r="B417" s="276"/>
      <c r="C417" s="277"/>
      <c r="D417" s="277"/>
      <c r="E417" s="277"/>
      <c r="F417" s="277"/>
      <c r="G417" s="277"/>
    </row>
    <row r="419" spans="1:7" ht="14.25" x14ac:dyDescent="0.2">
      <c r="A419" s="349"/>
      <c r="B419" s="276"/>
      <c r="C419" s="277"/>
      <c r="D419" s="277"/>
      <c r="E419" s="277"/>
      <c r="F419" s="277"/>
      <c r="G419" s="277"/>
    </row>
    <row r="421" spans="1:7" ht="14.25" x14ac:dyDescent="0.2">
      <c r="A421" s="286"/>
      <c r="B421" s="276"/>
      <c r="C421" s="277"/>
      <c r="D421" s="277"/>
      <c r="E421" s="277"/>
      <c r="F421" s="277"/>
      <c r="G421" s="277"/>
    </row>
    <row r="422" spans="1:7" x14ac:dyDescent="0.25">
      <c r="A422" s="286"/>
    </row>
    <row r="423" spans="1:7" x14ac:dyDescent="0.25">
      <c r="A423" s="286"/>
    </row>
    <row r="424" spans="1:7" x14ac:dyDescent="0.25">
      <c r="A424" s="343"/>
      <c r="B424" s="276"/>
    </row>
    <row r="425" spans="1:7" x14ac:dyDescent="0.25">
      <c r="A425" s="343"/>
    </row>
    <row r="426" spans="1:7" x14ac:dyDescent="0.25">
      <c r="A426" s="286"/>
      <c r="B426" s="286"/>
    </row>
    <row r="427" spans="1:7" x14ac:dyDescent="0.25">
      <c r="A427" s="286"/>
    </row>
    <row r="428" spans="1:7" x14ac:dyDescent="0.25">
      <c r="A428" s="343"/>
      <c r="B428" s="285"/>
    </row>
    <row r="429" spans="1:7" x14ac:dyDescent="0.2">
      <c r="A429" s="343"/>
      <c r="B429" s="283"/>
      <c r="C429" s="284"/>
      <c r="D429" s="284"/>
      <c r="E429" s="284"/>
      <c r="F429" s="284"/>
      <c r="G429" s="284"/>
    </row>
    <row r="430" spans="1:7" x14ac:dyDescent="0.2">
      <c r="A430" s="343"/>
      <c r="B430" s="283"/>
      <c r="C430" s="284"/>
      <c r="D430" s="284"/>
      <c r="E430" s="284"/>
      <c r="F430" s="284"/>
      <c r="G430" s="284"/>
    </row>
    <row r="431" spans="1:7" x14ac:dyDescent="0.2">
      <c r="A431" s="343"/>
      <c r="B431" s="276"/>
      <c r="C431" s="277"/>
      <c r="D431" s="277"/>
      <c r="E431" s="277"/>
      <c r="F431" s="277"/>
      <c r="G431" s="277"/>
    </row>
    <row r="432" spans="1:7" x14ac:dyDescent="0.2">
      <c r="A432" s="343"/>
      <c r="B432" s="283"/>
      <c r="C432" s="284"/>
      <c r="D432" s="284"/>
      <c r="E432" s="284"/>
      <c r="F432" s="284"/>
      <c r="G432" s="284"/>
    </row>
    <row r="433" spans="1:7" x14ac:dyDescent="0.25">
      <c r="A433" s="286"/>
      <c r="B433" s="285"/>
    </row>
    <row r="434" spans="1:7" x14ac:dyDescent="0.25">
      <c r="A434" s="286"/>
      <c r="B434" s="287"/>
    </row>
    <row r="435" spans="1:7" x14ac:dyDescent="0.25">
      <c r="A435" s="343"/>
      <c r="B435" s="287"/>
    </row>
    <row r="436" spans="1:7" x14ac:dyDescent="0.2">
      <c r="A436" s="343"/>
      <c r="B436" s="276"/>
      <c r="C436" s="277"/>
      <c r="D436" s="277"/>
      <c r="E436" s="277"/>
      <c r="F436" s="277"/>
      <c r="G436" s="277"/>
    </row>
    <row r="437" spans="1:7" x14ac:dyDescent="0.25">
      <c r="A437" s="343"/>
    </row>
    <row r="438" spans="1:7" x14ac:dyDescent="0.25">
      <c r="A438" s="343"/>
    </row>
    <row r="439" spans="1:7" x14ac:dyDescent="0.25">
      <c r="A439" s="343"/>
    </row>
    <row r="440" spans="1:7" x14ac:dyDescent="0.25">
      <c r="A440" s="348"/>
      <c r="B440" s="288"/>
    </row>
    <row r="441" spans="1:7" x14ac:dyDescent="0.25">
      <c r="A441" s="343"/>
      <c r="B441" s="112"/>
    </row>
    <row r="442" spans="1:7" ht="14.25" x14ac:dyDescent="0.2">
      <c r="A442" s="286"/>
      <c r="B442" s="286"/>
      <c r="C442" s="281"/>
      <c r="D442" s="281"/>
      <c r="E442" s="281"/>
      <c r="F442" s="281"/>
      <c r="G442" s="281"/>
    </row>
    <row r="443" spans="1:7" x14ac:dyDescent="0.25">
      <c r="A443" s="286"/>
    </row>
    <row r="444" spans="1:7" x14ac:dyDescent="0.25">
      <c r="A444" s="286"/>
    </row>
    <row r="445" spans="1:7" x14ac:dyDescent="0.25">
      <c r="A445" s="343"/>
      <c r="B445" s="112"/>
    </row>
    <row r="446" spans="1:7" x14ac:dyDescent="0.25">
      <c r="A446" s="343"/>
      <c r="B446" s="112"/>
    </row>
    <row r="447" spans="1:7" ht="14.25" x14ac:dyDescent="0.2">
      <c r="A447" s="286"/>
      <c r="B447" s="286"/>
      <c r="C447" s="281"/>
      <c r="D447" s="281"/>
      <c r="E447" s="281"/>
      <c r="F447" s="281"/>
      <c r="G447" s="281"/>
    </row>
    <row r="448" spans="1:7" x14ac:dyDescent="0.25">
      <c r="A448" s="343"/>
    </row>
    <row r="449" spans="1:7" x14ac:dyDescent="0.25">
      <c r="A449" s="286"/>
    </row>
    <row r="450" spans="1:7" x14ac:dyDescent="0.25">
      <c r="A450" s="286"/>
      <c r="B450" s="112"/>
    </row>
    <row r="451" spans="1:7" x14ac:dyDescent="0.25">
      <c r="A451" s="343"/>
      <c r="B451" s="112"/>
    </row>
    <row r="452" spans="1:7" x14ac:dyDescent="0.2">
      <c r="A452" s="343"/>
      <c r="B452" s="286"/>
      <c r="C452" s="281"/>
      <c r="D452" s="281"/>
      <c r="E452" s="281"/>
      <c r="F452" s="281"/>
      <c r="G452" s="281"/>
    </row>
    <row r="453" spans="1:7" x14ac:dyDescent="0.25">
      <c r="A453" s="286"/>
    </row>
    <row r="454" spans="1:7" x14ac:dyDescent="0.25">
      <c r="A454" s="286"/>
    </row>
    <row r="455" spans="1:7" x14ac:dyDescent="0.25">
      <c r="A455" s="343"/>
      <c r="B455" s="112"/>
    </row>
    <row r="456" spans="1:7" x14ac:dyDescent="0.25">
      <c r="A456" s="287"/>
    </row>
    <row r="457" spans="1:7" x14ac:dyDescent="0.2">
      <c r="B457" s="286"/>
      <c r="C457" s="281"/>
      <c r="D457" s="281"/>
      <c r="E457" s="281"/>
      <c r="F457" s="281"/>
      <c r="G457" s="281"/>
    </row>
    <row r="458" spans="1:7" x14ac:dyDescent="0.25">
      <c r="A458" s="348"/>
    </row>
    <row r="460" spans="1:7" x14ac:dyDescent="0.25">
      <c r="A460" s="348"/>
      <c r="B460" s="112"/>
    </row>
    <row r="463" spans="1:7" x14ac:dyDescent="0.25">
      <c r="A463" s="352"/>
      <c r="B463" s="112"/>
    </row>
    <row r="465" spans="1:2" x14ac:dyDescent="0.25">
      <c r="A465" s="352"/>
    </row>
    <row r="466" spans="1:2" x14ac:dyDescent="0.25">
      <c r="B466" s="112"/>
    </row>
    <row r="467" spans="1:2" x14ac:dyDescent="0.25">
      <c r="A467" s="349"/>
      <c r="B467" s="112"/>
    </row>
    <row r="468" spans="1:2" x14ac:dyDescent="0.25">
      <c r="A468" s="350"/>
      <c r="B468" s="112"/>
    </row>
    <row r="470" spans="1:2" x14ac:dyDescent="0.25">
      <c r="A470" s="348"/>
    </row>
    <row r="471" spans="1:2" x14ac:dyDescent="0.25">
      <c r="B471" s="223"/>
    </row>
    <row r="472" spans="1:2" x14ac:dyDescent="0.25">
      <c r="A472" s="348"/>
    </row>
    <row r="474" spans="1:2" x14ac:dyDescent="0.25">
      <c r="A474" s="349"/>
      <c r="B474" s="112"/>
    </row>
    <row r="475" spans="1:2" x14ac:dyDescent="0.25">
      <c r="A475" s="350"/>
    </row>
    <row r="477" spans="1:2" x14ac:dyDescent="0.25">
      <c r="A477" s="348"/>
      <c r="B477" s="112"/>
    </row>
    <row r="479" spans="1:2" x14ac:dyDescent="0.25">
      <c r="A479" s="348"/>
    </row>
    <row r="480" spans="1:2" x14ac:dyDescent="0.25">
      <c r="B480" s="112"/>
    </row>
    <row r="481" spans="1:2" x14ac:dyDescent="0.25">
      <c r="A481" s="349"/>
    </row>
    <row r="482" spans="1:2" x14ac:dyDescent="0.25">
      <c r="A482" s="350"/>
    </row>
    <row r="483" spans="1:2" x14ac:dyDescent="0.25">
      <c r="B483" s="112"/>
    </row>
    <row r="484" spans="1:2" x14ac:dyDescent="0.25">
      <c r="A484" s="348"/>
    </row>
    <row r="486" spans="1:2" x14ac:dyDescent="0.25">
      <c r="A486" s="348"/>
      <c r="B486" s="112"/>
    </row>
    <row r="488" spans="1:2" x14ac:dyDescent="0.25">
      <c r="A488" s="349"/>
    </row>
    <row r="489" spans="1:2" x14ac:dyDescent="0.25">
      <c r="A489" s="350"/>
      <c r="B489" s="112"/>
    </row>
    <row r="490" spans="1:2" x14ac:dyDescent="0.25">
      <c r="A490" s="350"/>
    </row>
    <row r="491" spans="1:2" x14ac:dyDescent="0.25">
      <c r="A491" s="350"/>
    </row>
    <row r="492" spans="1:2" x14ac:dyDescent="0.25">
      <c r="A492" s="350"/>
      <c r="B492" s="112"/>
    </row>
    <row r="493" spans="1:2" x14ac:dyDescent="0.25">
      <c r="A493" s="350"/>
    </row>
    <row r="495" spans="1:2" x14ac:dyDescent="0.25">
      <c r="A495" s="348"/>
      <c r="B495" s="112"/>
    </row>
    <row r="497" spans="1:7" x14ac:dyDescent="0.25">
      <c r="A497" s="348"/>
    </row>
    <row r="498" spans="1:7" x14ac:dyDescent="0.25">
      <c r="B498" s="112"/>
    </row>
    <row r="499" spans="1:7" x14ac:dyDescent="0.25">
      <c r="A499" s="349"/>
      <c r="B499" s="112"/>
    </row>
    <row r="500" spans="1:7" x14ac:dyDescent="0.25">
      <c r="A500" s="350"/>
    </row>
    <row r="501" spans="1:7" x14ac:dyDescent="0.25">
      <c r="A501" s="350"/>
      <c r="B501" s="112"/>
    </row>
    <row r="502" spans="1:7" x14ac:dyDescent="0.25">
      <c r="B502" s="112"/>
    </row>
    <row r="503" spans="1:7" x14ac:dyDescent="0.25">
      <c r="A503" s="348"/>
    </row>
    <row r="504" spans="1:7" x14ac:dyDescent="0.25">
      <c r="B504" s="112"/>
    </row>
    <row r="505" spans="1:7" x14ac:dyDescent="0.25">
      <c r="A505" s="348"/>
      <c r="B505" s="112"/>
    </row>
    <row r="506" spans="1:7" x14ac:dyDescent="0.2">
      <c r="B506" s="286"/>
      <c r="C506" s="281"/>
      <c r="D506" s="281"/>
      <c r="E506" s="281"/>
      <c r="F506" s="281"/>
      <c r="G506" s="281"/>
    </row>
    <row r="507" spans="1:7" x14ac:dyDescent="0.25">
      <c r="A507" s="349"/>
      <c r="B507" s="112"/>
    </row>
    <row r="508" spans="1:7" x14ac:dyDescent="0.25">
      <c r="A508" s="350"/>
    </row>
    <row r="509" spans="1:7" x14ac:dyDescent="0.25">
      <c r="A509" s="350"/>
      <c r="B509" s="286"/>
    </row>
    <row r="510" spans="1:7" x14ac:dyDescent="0.25">
      <c r="B510" s="286"/>
    </row>
    <row r="511" spans="1:7" x14ac:dyDescent="0.25">
      <c r="A511" s="348"/>
    </row>
    <row r="512" spans="1:7" x14ac:dyDescent="0.25">
      <c r="B512" s="112"/>
    </row>
    <row r="513" spans="1:2" x14ac:dyDescent="0.25">
      <c r="A513" s="348"/>
      <c r="B513" s="286"/>
    </row>
    <row r="515" spans="1:2" x14ac:dyDescent="0.25">
      <c r="A515" s="349"/>
      <c r="B515" s="112"/>
    </row>
    <row r="516" spans="1:2" x14ac:dyDescent="0.25">
      <c r="A516" s="350"/>
      <c r="B516" s="286"/>
    </row>
    <row r="517" spans="1:2" x14ac:dyDescent="0.25">
      <c r="A517" s="350"/>
    </row>
    <row r="518" spans="1:2" x14ac:dyDescent="0.25">
      <c r="A518" s="350"/>
      <c r="B518" s="112"/>
    </row>
    <row r="519" spans="1:2" x14ac:dyDescent="0.25">
      <c r="A519" s="350"/>
      <c r="B519" s="286"/>
    </row>
    <row r="520" spans="1:2" x14ac:dyDescent="0.25">
      <c r="A520" s="350"/>
    </row>
    <row r="521" spans="1:2" x14ac:dyDescent="0.25">
      <c r="A521" s="350"/>
      <c r="B521" s="112"/>
    </row>
    <row r="522" spans="1:2" x14ac:dyDescent="0.25">
      <c r="A522" s="350"/>
    </row>
    <row r="523" spans="1:2" x14ac:dyDescent="0.25">
      <c r="A523" s="350"/>
    </row>
    <row r="524" spans="1:2" x14ac:dyDescent="0.25">
      <c r="A524" s="350"/>
      <c r="B524" s="112"/>
    </row>
    <row r="525" spans="1:2" x14ac:dyDescent="0.25">
      <c r="A525" s="350"/>
    </row>
    <row r="527" spans="1:2" x14ac:dyDescent="0.25">
      <c r="A527" s="348"/>
      <c r="B527" s="112"/>
    </row>
    <row r="529" spans="1:2" x14ac:dyDescent="0.25">
      <c r="A529" s="348"/>
      <c r="B529" s="222"/>
    </row>
    <row r="530" spans="1:2" x14ac:dyDescent="0.25">
      <c r="B530" s="112"/>
    </row>
    <row r="531" spans="1:2" x14ac:dyDescent="0.25">
      <c r="A531" s="349"/>
      <c r="B531" s="112"/>
    </row>
    <row r="532" spans="1:2" x14ac:dyDescent="0.25">
      <c r="A532" s="350"/>
      <c r="B532" s="112"/>
    </row>
    <row r="533" spans="1:2" x14ac:dyDescent="0.25">
      <c r="A533" s="350"/>
    </row>
    <row r="534" spans="1:2" x14ac:dyDescent="0.25">
      <c r="A534" s="350"/>
    </row>
    <row r="535" spans="1:2" x14ac:dyDescent="0.25">
      <c r="A535" s="350"/>
      <c r="B535" s="112"/>
    </row>
    <row r="536" spans="1:2" x14ac:dyDescent="0.25">
      <c r="A536" s="350"/>
    </row>
    <row r="537" spans="1:2" x14ac:dyDescent="0.25">
      <c r="A537" s="350"/>
    </row>
    <row r="538" spans="1:2" x14ac:dyDescent="0.25">
      <c r="B538" s="112"/>
    </row>
    <row r="539" spans="1:2" x14ac:dyDescent="0.25">
      <c r="A539" s="348"/>
      <c r="B539" s="112"/>
    </row>
    <row r="540" spans="1:2" x14ac:dyDescent="0.25">
      <c r="B540" s="112"/>
    </row>
    <row r="541" spans="1:2" x14ac:dyDescent="0.25">
      <c r="A541" s="348"/>
      <c r="B541" s="112"/>
    </row>
    <row r="542" spans="1:2" x14ac:dyDescent="0.25">
      <c r="B542" s="112"/>
    </row>
    <row r="543" spans="1:2" x14ac:dyDescent="0.25">
      <c r="A543" s="349"/>
      <c r="B543" s="112"/>
    </row>
    <row r="544" spans="1:2" x14ac:dyDescent="0.25">
      <c r="A544" s="350"/>
    </row>
    <row r="545" spans="1:2" x14ac:dyDescent="0.25">
      <c r="A545" s="350"/>
      <c r="B545" s="112"/>
    </row>
    <row r="546" spans="1:2" x14ac:dyDescent="0.25">
      <c r="A546" s="350"/>
      <c r="B546" s="112"/>
    </row>
    <row r="547" spans="1:2" x14ac:dyDescent="0.25">
      <c r="B547" s="112"/>
    </row>
    <row r="548" spans="1:2" x14ac:dyDescent="0.25">
      <c r="B548" s="112"/>
    </row>
    <row r="549" spans="1:2" x14ac:dyDescent="0.25">
      <c r="A549" s="348"/>
      <c r="B549" s="112"/>
    </row>
    <row r="550" spans="1:2" x14ac:dyDescent="0.25">
      <c r="B550" s="112"/>
    </row>
    <row r="551" spans="1:2" x14ac:dyDescent="0.25">
      <c r="A551" s="348"/>
      <c r="B551" s="112"/>
    </row>
    <row r="553" spans="1:2" x14ac:dyDescent="0.25">
      <c r="A553" s="349"/>
    </row>
    <row r="554" spans="1:2" x14ac:dyDescent="0.25">
      <c r="A554" s="350"/>
      <c r="B554" s="112"/>
    </row>
    <row r="555" spans="1:2" x14ac:dyDescent="0.25">
      <c r="B555" s="112"/>
    </row>
    <row r="556" spans="1:2" x14ac:dyDescent="0.25">
      <c r="A556" s="348"/>
      <c r="B556" s="112"/>
    </row>
    <row r="557" spans="1:2" x14ac:dyDescent="0.25">
      <c r="B557" s="112"/>
    </row>
    <row r="558" spans="1:2" x14ac:dyDescent="0.25">
      <c r="A558" s="348"/>
      <c r="B558" s="112"/>
    </row>
    <row r="559" spans="1:2" x14ac:dyDescent="0.25">
      <c r="B559" s="112"/>
    </row>
    <row r="560" spans="1:2" x14ac:dyDescent="0.25">
      <c r="A560" s="349"/>
      <c r="B560" s="112"/>
    </row>
    <row r="561" spans="1:7" x14ac:dyDescent="0.25">
      <c r="A561" s="350"/>
      <c r="B561" s="112"/>
    </row>
    <row r="562" spans="1:7" x14ac:dyDescent="0.2">
      <c r="A562" s="350"/>
      <c r="B562" s="286"/>
      <c r="C562" s="281"/>
      <c r="D562" s="281"/>
      <c r="E562" s="281"/>
      <c r="F562" s="281"/>
      <c r="G562" s="281"/>
    </row>
    <row r="563" spans="1:7" x14ac:dyDescent="0.25">
      <c r="B563" s="112"/>
    </row>
    <row r="564" spans="1:7" x14ac:dyDescent="0.25">
      <c r="A564" s="348"/>
      <c r="B564" s="286"/>
    </row>
    <row r="566" spans="1:7" x14ac:dyDescent="0.25">
      <c r="A566" s="348"/>
    </row>
    <row r="567" spans="1:7" x14ac:dyDescent="0.25">
      <c r="B567" s="112"/>
    </row>
    <row r="568" spans="1:7" x14ac:dyDescent="0.25">
      <c r="A568" s="349"/>
      <c r="B568" s="112"/>
    </row>
    <row r="569" spans="1:7" x14ac:dyDescent="0.25">
      <c r="A569" s="350"/>
    </row>
    <row r="570" spans="1:7" x14ac:dyDescent="0.25">
      <c r="A570" s="350"/>
    </row>
    <row r="571" spans="1:7" x14ac:dyDescent="0.25">
      <c r="A571" s="350"/>
      <c r="B571" s="112"/>
    </row>
    <row r="572" spans="1:7" x14ac:dyDescent="0.25">
      <c r="A572" s="350"/>
      <c r="B572" s="112"/>
    </row>
    <row r="573" spans="1:7" x14ac:dyDescent="0.25">
      <c r="A573" s="350"/>
      <c r="B573" s="112"/>
    </row>
    <row r="574" spans="1:7" x14ac:dyDescent="0.25">
      <c r="A574" s="350"/>
      <c r="B574" s="112"/>
    </row>
    <row r="575" spans="1:7" x14ac:dyDescent="0.25">
      <c r="A575" s="350"/>
      <c r="B575" s="112"/>
    </row>
    <row r="576" spans="1:7" x14ac:dyDescent="0.25">
      <c r="A576" s="350"/>
    </row>
    <row r="577" spans="1:7" x14ac:dyDescent="0.25">
      <c r="A577" s="350"/>
    </row>
    <row r="578" spans="1:7" x14ac:dyDescent="0.25">
      <c r="A578" s="350"/>
      <c r="B578" s="112"/>
    </row>
    <row r="579" spans="1:7" x14ac:dyDescent="0.25">
      <c r="A579" s="350"/>
      <c r="B579" s="112"/>
    </row>
    <row r="580" spans="1:7" x14ac:dyDescent="0.25">
      <c r="B580" s="112"/>
    </row>
    <row r="581" spans="1:7" x14ac:dyDescent="0.25">
      <c r="B581" s="112"/>
    </row>
    <row r="582" spans="1:7" x14ac:dyDescent="0.25">
      <c r="A582" s="348"/>
      <c r="B582" s="112"/>
    </row>
    <row r="583" spans="1:7" x14ac:dyDescent="0.2">
      <c r="B583" s="286"/>
      <c r="C583" s="281"/>
      <c r="D583" s="281"/>
      <c r="E583" s="281"/>
      <c r="F583" s="281"/>
      <c r="G583" s="281"/>
    </row>
    <row r="584" spans="1:7" x14ac:dyDescent="0.25">
      <c r="A584" s="348"/>
      <c r="B584" s="112"/>
    </row>
    <row r="585" spans="1:7" x14ac:dyDescent="0.25">
      <c r="B585" s="286"/>
    </row>
    <row r="588" spans="1:7" x14ac:dyDescent="0.25">
      <c r="B588" s="112"/>
    </row>
    <row r="589" spans="1:7" x14ac:dyDescent="0.25">
      <c r="B589" s="112"/>
    </row>
    <row r="591" spans="1:7" x14ac:dyDescent="0.25">
      <c r="B591" s="112"/>
    </row>
    <row r="594" spans="2:7" x14ac:dyDescent="0.25">
      <c r="B594" s="112"/>
    </row>
    <row r="595" spans="2:7" x14ac:dyDescent="0.25">
      <c r="B595" s="112"/>
    </row>
    <row r="598" spans="2:7" x14ac:dyDescent="0.25">
      <c r="B598" s="112"/>
    </row>
    <row r="601" spans="2:7" x14ac:dyDescent="0.2">
      <c r="B601" s="286"/>
      <c r="C601" s="281"/>
      <c r="D601" s="281"/>
      <c r="E601" s="281"/>
      <c r="F601" s="281"/>
      <c r="G601" s="281"/>
    </row>
    <row r="603" spans="2:7" x14ac:dyDescent="0.2">
      <c r="B603" s="276"/>
      <c r="C603" s="277"/>
      <c r="D603" s="277"/>
      <c r="E603" s="277"/>
      <c r="F603" s="277"/>
      <c r="G603" s="277"/>
    </row>
    <row r="606" spans="2:7" x14ac:dyDescent="0.25">
      <c r="B606" s="276"/>
    </row>
    <row r="608" spans="2:7" x14ac:dyDescent="0.25">
      <c r="B608" s="276"/>
    </row>
    <row r="610" spans="2:7" x14ac:dyDescent="0.25">
      <c r="B610" s="278"/>
    </row>
    <row r="611" spans="2:7" x14ac:dyDescent="0.2">
      <c r="B611" s="283"/>
      <c r="C611" s="284"/>
      <c r="D611" s="284"/>
      <c r="E611" s="284"/>
      <c r="F611" s="284"/>
      <c r="G611" s="284"/>
    </row>
    <row r="613" spans="2:7" x14ac:dyDescent="0.2">
      <c r="B613" s="276"/>
      <c r="C613" s="277"/>
      <c r="D613" s="277"/>
      <c r="E613" s="277"/>
      <c r="F613" s="277"/>
      <c r="G613" s="277"/>
    </row>
    <row r="615" spans="2:7" x14ac:dyDescent="0.2">
      <c r="B615" s="276"/>
      <c r="C615" s="277"/>
      <c r="D615" s="277"/>
      <c r="E615" s="277"/>
      <c r="F615" s="277"/>
      <c r="G615" s="277"/>
    </row>
    <row r="617" spans="2:7" x14ac:dyDescent="0.25">
      <c r="B617" s="278"/>
    </row>
    <row r="618" spans="2:7" x14ac:dyDescent="0.2">
      <c r="B618" s="283"/>
      <c r="C618" s="284"/>
      <c r="D618" s="284"/>
      <c r="E618" s="284"/>
      <c r="F618" s="284"/>
      <c r="G618" s="284"/>
    </row>
    <row r="620" spans="2:7" x14ac:dyDescent="0.2">
      <c r="B620" s="276"/>
      <c r="C620" s="277"/>
      <c r="D620" s="277"/>
      <c r="E620" s="277"/>
      <c r="F620" s="277"/>
      <c r="G620" s="277"/>
    </row>
    <row r="622" spans="2:7" x14ac:dyDescent="0.2">
      <c r="B622" s="276"/>
      <c r="C622" s="277"/>
      <c r="D622" s="277"/>
      <c r="E622" s="277"/>
      <c r="F622" s="277"/>
      <c r="G622" s="277"/>
    </row>
    <row r="624" spans="2:7" x14ac:dyDescent="0.25">
      <c r="B624" s="278"/>
    </row>
    <row r="625" spans="2:7" x14ac:dyDescent="0.2">
      <c r="B625" s="283"/>
      <c r="C625" s="284"/>
      <c r="D625" s="284"/>
      <c r="E625" s="284"/>
      <c r="F625" s="284"/>
      <c r="G625" s="284"/>
    </row>
    <row r="627" spans="2:7" x14ac:dyDescent="0.2">
      <c r="B627" s="276"/>
      <c r="C627" s="277"/>
      <c r="D627" s="277"/>
      <c r="E627" s="277"/>
      <c r="F627" s="277"/>
      <c r="G627" s="277"/>
    </row>
    <row r="629" spans="2:7" x14ac:dyDescent="0.2">
      <c r="B629" s="276"/>
      <c r="C629" s="277"/>
      <c r="D629" s="277"/>
      <c r="E629" s="277"/>
      <c r="F629" s="277"/>
      <c r="G629" s="277"/>
    </row>
    <row r="631" spans="2:7" x14ac:dyDescent="0.25">
      <c r="B631" s="278"/>
    </row>
    <row r="632" spans="2:7" x14ac:dyDescent="0.2">
      <c r="B632" s="283"/>
      <c r="C632" s="284"/>
      <c r="D632" s="284"/>
      <c r="E632" s="284"/>
      <c r="F632" s="284"/>
      <c r="G632" s="284"/>
    </row>
    <row r="633" spans="2:7" x14ac:dyDescent="0.2">
      <c r="B633" s="283"/>
      <c r="C633" s="284"/>
      <c r="D633" s="284"/>
      <c r="E633" s="284"/>
      <c r="F633" s="284"/>
      <c r="G633" s="284"/>
    </row>
    <row r="634" spans="2:7" x14ac:dyDescent="0.2">
      <c r="B634" s="283"/>
      <c r="C634" s="284"/>
      <c r="D634" s="284"/>
      <c r="E634" s="284"/>
      <c r="F634" s="284"/>
      <c r="G634" s="284"/>
    </row>
    <row r="635" spans="2:7" x14ac:dyDescent="0.2">
      <c r="B635" s="283"/>
      <c r="C635" s="284"/>
      <c r="D635" s="284"/>
      <c r="E635" s="284"/>
      <c r="F635" s="284"/>
      <c r="G635" s="284"/>
    </row>
    <row r="636" spans="2:7" x14ac:dyDescent="0.2">
      <c r="B636" s="283"/>
      <c r="C636" s="284"/>
      <c r="D636" s="284"/>
      <c r="E636" s="284"/>
      <c r="F636" s="284"/>
      <c r="G636" s="284"/>
    </row>
    <row r="638" spans="2:7" x14ac:dyDescent="0.2">
      <c r="B638" s="276"/>
      <c r="C638" s="277"/>
      <c r="D638" s="277"/>
      <c r="E638" s="277"/>
      <c r="F638" s="277"/>
      <c r="G638" s="277"/>
    </row>
    <row r="640" spans="2:7" x14ac:dyDescent="0.2">
      <c r="B640" s="276"/>
      <c r="C640" s="277"/>
      <c r="D640" s="277"/>
      <c r="E640" s="277"/>
      <c r="F640" s="277"/>
      <c r="G640" s="277"/>
    </row>
    <row r="642" spans="2:7" x14ac:dyDescent="0.25">
      <c r="B642" s="278"/>
    </row>
    <row r="643" spans="2:7" x14ac:dyDescent="0.2">
      <c r="B643" s="283"/>
      <c r="C643" s="284"/>
      <c r="D643" s="284"/>
      <c r="E643" s="284"/>
      <c r="F643" s="284"/>
      <c r="G643" s="284"/>
    </row>
    <row r="644" spans="2:7" x14ac:dyDescent="0.2">
      <c r="B644" s="283"/>
      <c r="C644" s="284"/>
      <c r="D644" s="284"/>
      <c r="E644" s="284"/>
      <c r="F644" s="284"/>
      <c r="G644" s="284"/>
    </row>
    <row r="646" spans="2:7" x14ac:dyDescent="0.2">
      <c r="B646" s="276"/>
      <c r="C646" s="277"/>
      <c r="D646" s="277"/>
      <c r="E646" s="277"/>
      <c r="F646" s="277"/>
      <c r="G646" s="277"/>
    </row>
    <row r="648" spans="2:7" x14ac:dyDescent="0.2">
      <c r="B648" s="276"/>
      <c r="C648" s="277"/>
      <c r="D648" s="277"/>
      <c r="E648" s="277"/>
      <c r="F648" s="277"/>
      <c r="G648" s="277"/>
    </row>
    <row r="650" spans="2:7" x14ac:dyDescent="0.25">
      <c r="B650" s="278"/>
    </row>
    <row r="651" spans="2:7" x14ac:dyDescent="0.2">
      <c r="B651" s="283"/>
      <c r="C651" s="284"/>
      <c r="D651" s="284"/>
      <c r="E651" s="284"/>
      <c r="F651" s="284"/>
      <c r="G651" s="284"/>
    </row>
    <row r="652" spans="2:7" x14ac:dyDescent="0.2">
      <c r="B652" s="283"/>
      <c r="C652" s="284"/>
      <c r="D652" s="284"/>
      <c r="E652" s="284"/>
      <c r="F652" s="284"/>
      <c r="G652" s="284"/>
    </row>
    <row r="654" spans="2:7" x14ac:dyDescent="0.2">
      <c r="B654" s="276"/>
      <c r="C654" s="277"/>
      <c r="D654" s="277"/>
      <c r="E654" s="277"/>
      <c r="F654" s="277"/>
      <c r="G654" s="277"/>
    </row>
    <row r="656" spans="2:7" x14ac:dyDescent="0.2">
      <c r="B656" s="276"/>
      <c r="C656" s="277"/>
      <c r="D656" s="277"/>
      <c r="E656" s="277"/>
      <c r="F656" s="277"/>
      <c r="G656" s="277"/>
    </row>
    <row r="658" spans="2:7" x14ac:dyDescent="0.25">
      <c r="B658" s="278"/>
    </row>
    <row r="659" spans="2:7" x14ac:dyDescent="0.2">
      <c r="B659" s="283"/>
      <c r="C659" s="284"/>
      <c r="D659" s="284"/>
      <c r="E659" s="284"/>
      <c r="F659" s="284"/>
      <c r="G659" s="284"/>
    </row>
    <row r="660" spans="2:7" x14ac:dyDescent="0.2">
      <c r="B660" s="283"/>
      <c r="C660" s="284"/>
      <c r="D660" s="284"/>
      <c r="E660" s="284"/>
      <c r="F660" s="284"/>
      <c r="G660" s="284"/>
    </row>
    <row r="661" spans="2:7" x14ac:dyDescent="0.2">
      <c r="B661" s="283"/>
      <c r="C661" s="284"/>
      <c r="D661" s="284"/>
      <c r="E661" s="284"/>
      <c r="F661" s="284"/>
      <c r="G661" s="284"/>
    </row>
    <row r="662" spans="2:7" x14ac:dyDescent="0.2">
      <c r="B662" s="283"/>
      <c r="C662" s="284"/>
      <c r="D662" s="284"/>
      <c r="E662" s="284"/>
      <c r="F662" s="284"/>
      <c r="G662" s="284"/>
    </row>
    <row r="663" spans="2:7" x14ac:dyDescent="0.2">
      <c r="B663" s="283"/>
      <c r="C663" s="284"/>
      <c r="D663" s="284"/>
      <c r="E663" s="284"/>
      <c r="F663" s="284"/>
      <c r="G663" s="284"/>
    </row>
    <row r="664" spans="2:7" x14ac:dyDescent="0.2">
      <c r="B664" s="283"/>
      <c r="C664" s="284"/>
      <c r="D664" s="284"/>
      <c r="E664" s="284"/>
      <c r="F664" s="284"/>
      <c r="G664" s="284"/>
    </row>
    <row r="665" spans="2:7" x14ac:dyDescent="0.2">
      <c r="B665" s="283"/>
      <c r="C665" s="284"/>
      <c r="D665" s="284"/>
      <c r="E665" s="284"/>
      <c r="F665" s="284"/>
      <c r="G665" s="284"/>
    </row>
    <row r="666" spans="2:7" x14ac:dyDescent="0.2">
      <c r="B666" s="283"/>
      <c r="C666" s="284"/>
      <c r="D666" s="284"/>
      <c r="E666" s="284"/>
      <c r="F666" s="284"/>
      <c r="G666" s="284"/>
    </row>
    <row r="667" spans="2:7" x14ac:dyDescent="0.2">
      <c r="B667" s="283"/>
      <c r="C667" s="284"/>
      <c r="D667" s="284"/>
      <c r="E667" s="284"/>
      <c r="F667" s="284"/>
      <c r="G667" s="284"/>
    </row>
    <row r="668" spans="2:7" x14ac:dyDescent="0.2">
      <c r="B668" s="283"/>
      <c r="C668" s="284"/>
      <c r="D668" s="284"/>
      <c r="E668" s="284"/>
      <c r="F668" s="284"/>
      <c r="G668" s="284"/>
    </row>
    <row r="670" spans="2:7" x14ac:dyDescent="0.2">
      <c r="B670" s="276"/>
      <c r="C670" s="277"/>
      <c r="D670" s="277"/>
      <c r="E670" s="277"/>
      <c r="F670" s="277"/>
      <c r="G670" s="277"/>
    </row>
    <row r="672" spans="2:7" x14ac:dyDescent="0.2">
      <c r="B672" s="276"/>
      <c r="C672" s="277"/>
      <c r="D672" s="277"/>
      <c r="E672" s="277"/>
      <c r="F672" s="277"/>
      <c r="G672" s="277"/>
    </row>
    <row r="674" spans="2:7" x14ac:dyDescent="0.25">
      <c r="B674" s="278"/>
    </row>
    <row r="675" spans="2:7" x14ac:dyDescent="0.2">
      <c r="B675" s="283"/>
      <c r="C675" s="284"/>
      <c r="D675" s="284"/>
      <c r="E675" s="284"/>
      <c r="F675" s="284"/>
      <c r="G675" s="284"/>
    </row>
    <row r="676" spans="2:7" x14ac:dyDescent="0.2">
      <c r="B676" s="283"/>
      <c r="C676" s="284"/>
      <c r="D676" s="284"/>
      <c r="E676" s="284"/>
      <c r="F676" s="284"/>
      <c r="G676" s="284"/>
    </row>
    <row r="677" spans="2:7" x14ac:dyDescent="0.2">
      <c r="B677" s="283"/>
      <c r="C677" s="284"/>
      <c r="D677" s="284"/>
      <c r="E677" s="284"/>
      <c r="F677" s="284"/>
      <c r="G677" s="284"/>
    </row>
    <row r="678" spans="2:7" x14ac:dyDescent="0.2">
      <c r="B678" s="283"/>
      <c r="C678" s="284"/>
      <c r="D678" s="284"/>
      <c r="E678" s="284"/>
      <c r="F678" s="284"/>
      <c r="G678" s="284"/>
    </row>
    <row r="679" spans="2:7" x14ac:dyDescent="0.2">
      <c r="B679" s="283"/>
      <c r="C679" s="284"/>
      <c r="D679" s="284"/>
      <c r="E679" s="284"/>
      <c r="F679" s="284"/>
      <c r="G679" s="284"/>
    </row>
    <row r="680" spans="2:7" x14ac:dyDescent="0.2">
      <c r="B680" s="283"/>
      <c r="C680" s="284"/>
      <c r="D680" s="284"/>
      <c r="E680" s="284"/>
      <c r="F680" s="284"/>
      <c r="G680" s="284"/>
    </row>
    <row r="682" spans="2:7" x14ac:dyDescent="0.2">
      <c r="B682" s="276"/>
      <c r="C682" s="277"/>
      <c r="D682" s="277"/>
      <c r="E682" s="277"/>
      <c r="F682" s="277"/>
      <c r="G682" s="277"/>
    </row>
    <row r="684" spans="2:7" x14ac:dyDescent="0.2">
      <c r="B684" s="276"/>
      <c r="C684" s="277"/>
      <c r="D684" s="277"/>
      <c r="E684" s="277"/>
      <c r="F684" s="277"/>
      <c r="G684" s="277"/>
    </row>
    <row r="686" spans="2:7" x14ac:dyDescent="0.25">
      <c r="B686" s="278"/>
    </row>
    <row r="687" spans="2:7" x14ac:dyDescent="0.2">
      <c r="B687" s="283"/>
      <c r="C687" s="284"/>
      <c r="D687" s="284"/>
      <c r="E687" s="284"/>
      <c r="F687" s="284"/>
      <c r="G687" s="284"/>
    </row>
    <row r="688" spans="2:7" x14ac:dyDescent="0.2">
      <c r="B688" s="283"/>
      <c r="C688" s="284"/>
      <c r="D688" s="284"/>
      <c r="E688" s="284"/>
      <c r="F688" s="284"/>
      <c r="G688" s="284"/>
    </row>
    <row r="689" spans="2:7" x14ac:dyDescent="0.2">
      <c r="B689" s="283"/>
      <c r="C689" s="284"/>
      <c r="D689" s="284"/>
      <c r="E689" s="284"/>
      <c r="F689" s="284"/>
      <c r="G689" s="284"/>
    </row>
    <row r="692" spans="2:7" x14ac:dyDescent="0.2">
      <c r="B692" s="276"/>
      <c r="C692" s="277"/>
      <c r="D692" s="277"/>
      <c r="E692" s="277"/>
      <c r="F692" s="277"/>
      <c r="G692" s="277"/>
    </row>
    <row r="694" spans="2:7" x14ac:dyDescent="0.2">
      <c r="B694" s="276"/>
      <c r="C694" s="277"/>
      <c r="D694" s="277"/>
      <c r="E694" s="277"/>
      <c r="F694" s="277"/>
      <c r="G694" s="277"/>
    </row>
    <row r="696" spans="2:7" x14ac:dyDescent="0.25">
      <c r="B696" s="278"/>
    </row>
    <row r="697" spans="2:7" x14ac:dyDescent="0.2">
      <c r="B697" s="283"/>
      <c r="C697" s="284"/>
      <c r="D697" s="284"/>
      <c r="E697" s="284"/>
      <c r="F697" s="284"/>
      <c r="G697" s="284"/>
    </row>
    <row r="699" spans="2:7" x14ac:dyDescent="0.2">
      <c r="B699" s="276"/>
      <c r="C699" s="277"/>
      <c r="D699" s="277"/>
      <c r="E699" s="277"/>
      <c r="F699" s="277"/>
      <c r="G699" s="277"/>
    </row>
    <row r="701" spans="2:7" x14ac:dyDescent="0.2">
      <c r="B701" s="276"/>
      <c r="C701" s="277"/>
      <c r="D701" s="277"/>
      <c r="E701" s="277"/>
      <c r="F701" s="277"/>
      <c r="G701" s="277"/>
    </row>
    <row r="703" spans="2:7" x14ac:dyDescent="0.25">
      <c r="B703" s="278"/>
    </row>
    <row r="704" spans="2:7" x14ac:dyDescent="0.2">
      <c r="B704" s="283"/>
      <c r="C704" s="284"/>
      <c r="D704" s="284"/>
      <c r="E704" s="284"/>
      <c r="F704" s="284"/>
      <c r="G704" s="284"/>
    </row>
    <row r="705" spans="2:7" x14ac:dyDescent="0.2">
      <c r="B705" s="283"/>
      <c r="C705" s="284"/>
      <c r="D705" s="284"/>
      <c r="E705" s="284"/>
      <c r="F705" s="284"/>
      <c r="G705" s="284"/>
    </row>
    <row r="707" spans="2:7" x14ac:dyDescent="0.2">
      <c r="B707" s="276"/>
      <c r="C707" s="277"/>
      <c r="D707" s="277"/>
      <c r="E707" s="277"/>
      <c r="F707" s="277"/>
      <c r="G707" s="277"/>
    </row>
    <row r="709" spans="2:7" x14ac:dyDescent="0.2">
      <c r="B709" s="276"/>
      <c r="C709" s="277"/>
      <c r="D709" s="277"/>
      <c r="E709" s="277"/>
      <c r="F709" s="277"/>
      <c r="G709" s="277"/>
    </row>
    <row r="711" spans="2:7" x14ac:dyDescent="0.25">
      <c r="B711" s="278"/>
    </row>
    <row r="712" spans="2:7" x14ac:dyDescent="0.2">
      <c r="B712" s="283"/>
      <c r="C712" s="284"/>
      <c r="D712" s="284"/>
      <c r="E712" s="284"/>
      <c r="F712" s="284"/>
      <c r="G712" s="284"/>
    </row>
    <row r="713" spans="2:7" x14ac:dyDescent="0.2">
      <c r="B713" s="283"/>
      <c r="C713" s="284"/>
      <c r="D713" s="284"/>
      <c r="E713" s="284"/>
      <c r="F713" s="284"/>
      <c r="G713" s="284"/>
    </row>
    <row r="714" spans="2:7" x14ac:dyDescent="0.2">
      <c r="B714" s="283"/>
      <c r="C714" s="284"/>
      <c r="D714" s="284"/>
      <c r="E714" s="284"/>
      <c r="F714" s="284"/>
      <c r="G714" s="284"/>
    </row>
    <row r="715" spans="2:7" x14ac:dyDescent="0.2">
      <c r="B715" s="283"/>
      <c r="C715" s="284"/>
      <c r="D715" s="284"/>
      <c r="E715" s="284"/>
      <c r="F715" s="284"/>
      <c r="G715" s="284"/>
    </row>
    <row r="716" spans="2:7" x14ac:dyDescent="0.2">
      <c r="B716" s="283"/>
      <c r="C716" s="284"/>
      <c r="D716" s="284"/>
      <c r="E716" s="284"/>
      <c r="F716" s="284"/>
      <c r="G716" s="284"/>
    </row>
    <row r="717" spans="2:7" x14ac:dyDescent="0.2">
      <c r="B717" s="283"/>
      <c r="C717" s="284"/>
      <c r="D717" s="284"/>
      <c r="E717" s="284"/>
      <c r="F717" s="284"/>
      <c r="G717" s="284"/>
    </row>
    <row r="718" spans="2:7" x14ac:dyDescent="0.2">
      <c r="B718" s="283"/>
      <c r="C718" s="284"/>
      <c r="D718" s="284"/>
      <c r="E718" s="284"/>
      <c r="F718" s="284"/>
      <c r="G718" s="284"/>
    </row>
    <row r="719" spans="2:7" x14ac:dyDescent="0.2">
      <c r="B719" s="283"/>
      <c r="C719" s="284"/>
      <c r="D719" s="284"/>
      <c r="E719" s="284"/>
      <c r="F719" s="284"/>
      <c r="G719" s="284"/>
    </row>
    <row r="720" spans="2:7" x14ac:dyDescent="0.2">
      <c r="B720" s="283"/>
      <c r="C720" s="284"/>
      <c r="D720" s="284"/>
      <c r="E720" s="284"/>
      <c r="F720" s="284"/>
      <c r="G720" s="284"/>
    </row>
    <row r="721" spans="2:7" x14ac:dyDescent="0.2">
      <c r="B721" s="283"/>
      <c r="C721" s="284"/>
      <c r="D721" s="284"/>
      <c r="E721" s="284"/>
      <c r="F721" s="284"/>
      <c r="G721" s="284"/>
    </row>
    <row r="722" spans="2:7" x14ac:dyDescent="0.2">
      <c r="B722" s="283"/>
      <c r="C722" s="284"/>
      <c r="D722" s="284"/>
      <c r="E722" s="284"/>
      <c r="F722" s="284"/>
      <c r="G722" s="284"/>
    </row>
    <row r="725" spans="2:7" x14ac:dyDescent="0.2">
      <c r="B725" s="276"/>
      <c r="C725" s="277"/>
      <c r="D725" s="277"/>
      <c r="E725" s="277"/>
      <c r="F725" s="277"/>
      <c r="G725" s="277"/>
    </row>
    <row r="727" spans="2:7" x14ac:dyDescent="0.2">
      <c r="B727" s="276"/>
      <c r="C727" s="277"/>
      <c r="D727" s="277"/>
      <c r="E727" s="277"/>
      <c r="F727" s="277"/>
      <c r="G727" s="277"/>
    </row>
  </sheetData>
  <mergeCells count="1">
    <mergeCell ref="A1:G1"/>
  </mergeCells>
  <phoneticPr fontId="14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85" firstPageNumber="5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'posebni dio '!Ispis_naslova</vt:lpstr>
      <vt:lpstr>prihodi!Ispis_naslova</vt:lpstr>
      <vt:lpstr>'račun financiranja'!Ispis_naslova</vt:lpstr>
      <vt:lpstr>'rashodi-opći dio'!Ispis_naslova</vt:lpstr>
      <vt:lpstr>bilanca!Podrucje_ispisa</vt:lpstr>
      <vt:lpstr>'posebni dio 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Marijeta Pavlić</dc:creator>
  <cp:lastModifiedBy>mfkor</cp:lastModifiedBy>
  <cp:lastPrinted>2016-03-08T23:43:23Z</cp:lastPrinted>
  <dcterms:created xsi:type="dcterms:W3CDTF">2001-11-29T15:00:47Z</dcterms:created>
  <dcterms:modified xsi:type="dcterms:W3CDTF">2016-03-22T14:04:25Z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 HC-Prijedlog financijskog plana za 2016. -2018..xlsx</vt:lpwstr>
  </property>
</Properties>
</file>