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50" windowWidth="7485" windowHeight="3720"/>
  </bookViews>
  <sheets>
    <sheet name="bilanca" sheetId="5" r:id="rId1"/>
    <sheet name="prihodi" sheetId="4" r:id="rId2"/>
    <sheet name="rashodi-opći dio" sheetId="8" r:id="rId3"/>
    <sheet name="račun financiranja" sheetId="9" r:id="rId4"/>
    <sheet name="posebni dio " sheetId="10" r:id="rId5"/>
  </sheets>
  <definedNames>
    <definedName name="_xlnm.Print_Titles" localSheetId="4">'posebni dio '!$2:$3</definedName>
    <definedName name="_xlnm.Print_Titles" localSheetId="1">prihodi!$3:$3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bilanca!$A$3:$H$35</definedName>
    <definedName name="_xlnm.Print_Area" localSheetId="4">'posebni dio '!$A$1:$E$226</definedName>
    <definedName name="_xlnm.Print_Area" localSheetId="1">prihodi!$A$1:$H$71</definedName>
    <definedName name="_xlnm.Print_Area" localSheetId="3">'račun financiranja'!$A$1:$H$19</definedName>
    <definedName name="_xlnm.Print_Area" localSheetId="2">'rashodi-opći dio'!$A$1:$H$89</definedName>
  </definedNames>
  <calcPr calcId="145621"/>
</workbook>
</file>

<file path=xl/calcChain.xml><?xml version="1.0" encoding="utf-8"?>
<calcChain xmlns="http://schemas.openxmlformats.org/spreadsheetml/2006/main">
  <c r="E226" i="10" l="1"/>
  <c r="D226" i="10"/>
  <c r="D225" i="10" s="1"/>
  <c r="D224" i="10" s="1"/>
  <c r="D223" i="10" s="1"/>
  <c r="C226" i="10"/>
  <c r="E225" i="10"/>
  <c r="E224" i="10" s="1"/>
  <c r="E223" i="10" s="1"/>
  <c r="C225" i="10"/>
  <c r="C224" i="10" s="1"/>
  <c r="C223" i="10" s="1"/>
  <c r="E221" i="10"/>
  <c r="D221" i="10"/>
  <c r="D220" i="10" s="1"/>
  <c r="D219" i="10" s="1"/>
  <c r="D218" i="10" s="1"/>
  <c r="C221" i="10"/>
  <c r="E220" i="10"/>
  <c r="E219" i="10" s="1"/>
  <c r="E218" i="10" s="1"/>
  <c r="C220" i="10"/>
  <c r="C219" i="10" s="1"/>
  <c r="C218" i="10" s="1"/>
  <c r="C216" i="10" s="1"/>
  <c r="E214" i="10"/>
  <c r="E211" i="10" s="1"/>
  <c r="D214" i="10"/>
  <c r="C214" i="10"/>
  <c r="C213" i="10" s="1"/>
  <c r="C212" i="10" s="1"/>
  <c r="D213" i="10"/>
  <c r="D212" i="10" s="1"/>
  <c r="D211" i="10"/>
  <c r="E209" i="10"/>
  <c r="E208" i="10" s="1"/>
  <c r="E207" i="10" s="1"/>
  <c r="E206" i="10" s="1"/>
  <c r="D209" i="10"/>
  <c r="C209" i="10"/>
  <c r="C208" i="10" s="1"/>
  <c r="C207" i="10" s="1"/>
  <c r="C206" i="10" s="1"/>
  <c r="D208" i="10"/>
  <c r="D207" i="10" s="1"/>
  <c r="D206" i="10" s="1"/>
  <c r="E204" i="10"/>
  <c r="E201" i="10" s="1"/>
  <c r="D204" i="10"/>
  <c r="C204" i="10"/>
  <c r="C203" i="10" s="1"/>
  <c r="C202" i="10" s="1"/>
  <c r="D203" i="10"/>
  <c r="D202" i="10" s="1"/>
  <c r="D201" i="10"/>
  <c r="E199" i="10"/>
  <c r="E196" i="10" s="1"/>
  <c r="D199" i="10"/>
  <c r="C199" i="10"/>
  <c r="D198" i="10"/>
  <c r="D197" i="10" s="1"/>
  <c r="D196" i="10"/>
  <c r="D194" i="10" s="1"/>
  <c r="D192" i="10"/>
  <c r="D191" i="10"/>
  <c r="D190" i="10" s="1"/>
  <c r="E191" i="10"/>
  <c r="E190" i="10" s="1"/>
  <c r="C191" i="10"/>
  <c r="C190" i="10" s="1"/>
  <c r="E188" i="10"/>
  <c r="E187" i="10" s="1"/>
  <c r="D188" i="10"/>
  <c r="C188" i="10"/>
  <c r="C187" i="10" s="1"/>
  <c r="C186" i="10" s="1"/>
  <c r="D187" i="10"/>
  <c r="D186" i="10" s="1"/>
  <c r="C183" i="10"/>
  <c r="C182" i="10"/>
  <c r="E184" i="10"/>
  <c r="D184" i="10"/>
  <c r="D183" i="10" s="1"/>
  <c r="E183" i="10"/>
  <c r="E182" i="10" s="1"/>
  <c r="D182" i="10"/>
  <c r="D181" i="10"/>
  <c r="D180" i="10"/>
  <c r="D179" i="10" s="1"/>
  <c r="D178" i="10" s="1"/>
  <c r="E180" i="10"/>
  <c r="E179" i="10"/>
  <c r="E178" i="10" s="1"/>
  <c r="C180" i="10"/>
  <c r="C179" i="10" s="1"/>
  <c r="C178" i="10" s="1"/>
  <c r="E175" i="10"/>
  <c r="D175" i="10"/>
  <c r="D174" i="10" s="1"/>
  <c r="D173" i="10" s="1"/>
  <c r="C175" i="10"/>
  <c r="E174" i="10"/>
  <c r="E173" i="10" s="1"/>
  <c r="C174" i="10"/>
  <c r="C173" i="10" s="1"/>
  <c r="D171" i="10"/>
  <c r="D169" i="10" s="1"/>
  <c r="D168" i="10" s="1"/>
  <c r="D170" i="10"/>
  <c r="D167" i="10"/>
  <c r="D166" i="10" s="1"/>
  <c r="D165" i="10" s="1"/>
  <c r="E169" i="10"/>
  <c r="E168" i="10" s="1"/>
  <c r="C169" i="10"/>
  <c r="C168" i="10" s="1"/>
  <c r="H168" i="10"/>
  <c r="E166" i="10"/>
  <c r="E165" i="10"/>
  <c r="E164" i="10" s="1"/>
  <c r="C166" i="10"/>
  <c r="C165" i="10" s="1"/>
  <c r="C164" i="10" s="1"/>
  <c r="D162" i="10"/>
  <c r="D161" i="10"/>
  <c r="D160" i="10" s="1"/>
  <c r="D159" i="10"/>
  <c r="D158" i="10" s="1"/>
  <c r="D157" i="10"/>
  <c r="D156" i="10" s="1"/>
  <c r="E161" i="10"/>
  <c r="E160" i="10" s="1"/>
  <c r="C161" i="10"/>
  <c r="C160" i="10" s="1"/>
  <c r="E158" i="10"/>
  <c r="E157" i="10" s="1"/>
  <c r="E156" i="10"/>
  <c r="C158" i="10"/>
  <c r="C157" i="10"/>
  <c r="C156" i="10" s="1"/>
  <c r="D154" i="10"/>
  <c r="D151" i="10"/>
  <c r="D150" i="10"/>
  <c r="D149" i="10" s="1"/>
  <c r="E153" i="10"/>
  <c r="E152" i="10"/>
  <c r="C153" i="10"/>
  <c r="C152" i="10"/>
  <c r="E150" i="10"/>
  <c r="E149" i="10"/>
  <c r="E148" i="10"/>
  <c r="C150" i="10"/>
  <c r="C149" i="10" s="1"/>
  <c r="C148" i="10"/>
  <c r="D146" i="10"/>
  <c r="D145" i="10"/>
  <c r="D144" i="10" s="1"/>
  <c r="E145" i="10"/>
  <c r="E144" i="10" s="1"/>
  <c r="C145" i="10"/>
  <c r="C144" i="10" s="1"/>
  <c r="E142" i="10"/>
  <c r="E141" i="10" s="1"/>
  <c r="D142" i="10"/>
  <c r="C142" i="10"/>
  <c r="C141" i="10" s="1"/>
  <c r="C140" i="10" s="1"/>
  <c r="D141" i="10"/>
  <c r="D138" i="10"/>
  <c r="D137" i="10"/>
  <c r="D136" i="10" s="1"/>
  <c r="D135" i="10"/>
  <c r="D134" i="10" s="1"/>
  <c r="D133" i="10" s="1"/>
  <c r="D132" i="10" s="1"/>
  <c r="E137" i="10"/>
  <c r="E136" i="10" s="1"/>
  <c r="C137" i="10"/>
  <c r="C136" i="10" s="1"/>
  <c r="E134" i="10"/>
  <c r="E133" i="10" s="1"/>
  <c r="E132" i="10" s="1"/>
  <c r="C134" i="10"/>
  <c r="C133" i="10"/>
  <c r="D129" i="10"/>
  <c r="D128" i="10" s="1"/>
  <c r="D127" i="10" s="1"/>
  <c r="D123" i="10" s="1"/>
  <c r="D126" i="10"/>
  <c r="D125" i="10"/>
  <c r="D124" i="10" s="1"/>
  <c r="E128" i="10"/>
  <c r="E127" i="10"/>
  <c r="C128" i="10"/>
  <c r="C127" i="10"/>
  <c r="E125" i="10"/>
  <c r="E124" i="10"/>
  <c r="E123" i="10" s="1"/>
  <c r="C125" i="10"/>
  <c r="C124" i="10" s="1"/>
  <c r="D121" i="10"/>
  <c r="D120" i="10"/>
  <c r="D119" i="10" s="1"/>
  <c r="D117" i="10"/>
  <c r="D116" i="10"/>
  <c r="D115" i="10" s="1"/>
  <c r="E119" i="10"/>
  <c r="E118" i="10"/>
  <c r="C119" i="10"/>
  <c r="C118" i="10"/>
  <c r="E116" i="10"/>
  <c r="E115" i="10"/>
  <c r="E114" i="10" s="1"/>
  <c r="C116" i="10"/>
  <c r="C115" i="10" s="1"/>
  <c r="C114" i="10" s="1"/>
  <c r="D112" i="10"/>
  <c r="D111" i="10"/>
  <c r="D110" i="10" s="1"/>
  <c r="D109" i="10"/>
  <c r="D108" i="10" s="1"/>
  <c r="D107" i="10" s="1"/>
  <c r="D106" i="10" s="1"/>
  <c r="E111" i="10"/>
  <c r="E110" i="10" s="1"/>
  <c r="C111" i="10"/>
  <c r="C110" i="10" s="1"/>
  <c r="E108" i="10"/>
  <c r="E107" i="10" s="1"/>
  <c r="E106" i="10" s="1"/>
  <c r="C108" i="10"/>
  <c r="C107" i="10"/>
  <c r="E102" i="10"/>
  <c r="D102" i="10"/>
  <c r="D101" i="10" s="1"/>
  <c r="C102" i="10"/>
  <c r="E101" i="10"/>
  <c r="E100" i="10" s="1"/>
  <c r="C101" i="10"/>
  <c r="C100" i="10" s="1"/>
  <c r="D100" i="10"/>
  <c r="E99" i="10"/>
  <c r="E98" i="10" s="1"/>
  <c r="D99" i="10"/>
  <c r="C99" i="10"/>
  <c r="C98" i="10" s="1"/>
  <c r="C97" i="10" s="1"/>
  <c r="C96" i="10" s="1"/>
  <c r="D98" i="10"/>
  <c r="D97" i="10" s="1"/>
  <c r="E97" i="10"/>
  <c r="D96" i="10"/>
  <c r="D94" i="10" s="1"/>
  <c r="C94" i="10"/>
  <c r="E92" i="10"/>
  <c r="D92" i="10"/>
  <c r="D91" i="10" s="1"/>
  <c r="C92" i="10"/>
  <c r="E91" i="10"/>
  <c r="C91" i="10"/>
  <c r="E90" i="10"/>
  <c r="D90" i="10"/>
  <c r="D89" i="10" s="1"/>
  <c r="D88" i="10" s="1"/>
  <c r="C90" i="10"/>
  <c r="E89" i="10"/>
  <c r="E88" i="10" s="1"/>
  <c r="C89" i="10"/>
  <c r="C88" i="10" s="1"/>
  <c r="E87" i="10"/>
  <c r="E85" i="10" s="1"/>
  <c r="E84" i="10" s="1"/>
  <c r="E83" i="10" s="1"/>
  <c r="E81" i="10" s="1"/>
  <c r="D87" i="10"/>
  <c r="C87" i="10"/>
  <c r="E86" i="10"/>
  <c r="D86" i="10"/>
  <c r="D85" i="10" s="1"/>
  <c r="D84" i="10" s="1"/>
  <c r="D83" i="10" s="1"/>
  <c r="D81" i="10" s="1"/>
  <c r="C86" i="10"/>
  <c r="C85" i="10"/>
  <c r="C84" i="10" s="1"/>
  <c r="C83" i="10" s="1"/>
  <c r="C81" i="10" s="1"/>
  <c r="E79" i="10"/>
  <c r="D79" i="10"/>
  <c r="C79" i="10"/>
  <c r="E78" i="10"/>
  <c r="D78" i="10"/>
  <c r="C78" i="10"/>
  <c r="E77" i="10"/>
  <c r="E76" i="10" s="1"/>
  <c r="E75" i="10" s="1"/>
  <c r="E74" i="10" s="1"/>
  <c r="D77" i="10"/>
  <c r="C77" i="10"/>
  <c r="C76" i="10" s="1"/>
  <c r="C75" i="10" s="1"/>
  <c r="C74" i="10" s="1"/>
  <c r="D76" i="10"/>
  <c r="D75" i="10" s="1"/>
  <c r="D74" i="10" s="1"/>
  <c r="E72" i="10"/>
  <c r="E71" i="10" s="1"/>
  <c r="E70" i="10" s="1"/>
  <c r="E69" i="10" s="1"/>
  <c r="D72" i="10"/>
  <c r="C72" i="10"/>
  <c r="C71" i="10" s="1"/>
  <c r="D71" i="10"/>
  <c r="D70" i="10" s="1"/>
  <c r="D69" i="10" s="1"/>
  <c r="C70" i="10"/>
  <c r="C69" i="10" s="1"/>
  <c r="E67" i="10"/>
  <c r="E66" i="10" s="1"/>
  <c r="E65" i="10" s="1"/>
  <c r="D67" i="10"/>
  <c r="C67" i="10"/>
  <c r="C66" i="10" s="1"/>
  <c r="D66" i="10"/>
  <c r="D65" i="10" s="1"/>
  <c r="C65" i="10"/>
  <c r="E64" i="10"/>
  <c r="D64" i="10"/>
  <c r="D63" i="10" s="1"/>
  <c r="C64" i="10"/>
  <c r="E63" i="10"/>
  <c r="E62" i="10" s="1"/>
  <c r="E61" i="10" s="1"/>
  <c r="C63" i="10"/>
  <c r="C62" i="10" s="1"/>
  <c r="D62" i="10"/>
  <c r="C61" i="10"/>
  <c r="E59" i="10"/>
  <c r="D59" i="10"/>
  <c r="C59" i="10"/>
  <c r="E58" i="10"/>
  <c r="D58" i="10"/>
  <c r="C58" i="10"/>
  <c r="E57" i="10"/>
  <c r="D57" i="10"/>
  <c r="C57" i="10"/>
  <c r="E56" i="10"/>
  <c r="D56" i="10"/>
  <c r="C56" i="10"/>
  <c r="C54" i="10" s="1"/>
  <c r="C53" i="10" s="1"/>
  <c r="C52" i="10" s="1"/>
  <c r="E55" i="10"/>
  <c r="D55" i="10"/>
  <c r="C55" i="10"/>
  <c r="E54" i="10"/>
  <c r="E53" i="10" s="1"/>
  <c r="E52" i="10" s="1"/>
  <c r="E50" i="10"/>
  <c r="D50" i="10"/>
  <c r="D49" i="10" s="1"/>
  <c r="C50" i="10"/>
  <c r="E49" i="10"/>
  <c r="E48" i="10" s="1"/>
  <c r="C49" i="10"/>
  <c r="C48" i="10" s="1"/>
  <c r="D48" i="10"/>
  <c r="E47" i="10"/>
  <c r="D47" i="10"/>
  <c r="C47" i="10"/>
  <c r="E46" i="10"/>
  <c r="D46" i="10"/>
  <c r="C46" i="10"/>
  <c r="E45" i="10"/>
  <c r="E43" i="10" s="1"/>
  <c r="E42" i="10" s="1"/>
  <c r="D45" i="10"/>
  <c r="C45" i="10"/>
  <c r="E44" i="10"/>
  <c r="D44" i="10"/>
  <c r="D43" i="10" s="1"/>
  <c r="D42" i="10" s="1"/>
  <c r="C44" i="10"/>
  <c r="C43" i="10"/>
  <c r="C42" i="10" s="1"/>
  <c r="E41" i="10"/>
  <c r="D41" i="10"/>
  <c r="C41" i="10"/>
  <c r="E40" i="10"/>
  <c r="D40" i="10"/>
  <c r="C40" i="10"/>
  <c r="E39" i="10"/>
  <c r="D39" i="10"/>
  <c r="C39" i="10"/>
  <c r="E38" i="10"/>
  <c r="D38" i="10"/>
  <c r="C38" i="10"/>
  <c r="E37" i="10"/>
  <c r="E35" i="10" s="1"/>
  <c r="D37" i="10"/>
  <c r="C37" i="10"/>
  <c r="E36" i="10"/>
  <c r="D36" i="10"/>
  <c r="D35" i="10" s="1"/>
  <c r="C36" i="10"/>
  <c r="C35" i="10"/>
  <c r="E34" i="10"/>
  <c r="D34" i="10"/>
  <c r="C34" i="10"/>
  <c r="E33" i="10"/>
  <c r="D33" i="10"/>
  <c r="C33" i="10"/>
  <c r="E32" i="10"/>
  <c r="D32" i="10"/>
  <c r="C32" i="10"/>
  <c r="E31" i="10"/>
  <c r="D31" i="10"/>
  <c r="C31" i="10"/>
  <c r="E30" i="10"/>
  <c r="D30" i="10"/>
  <c r="C30" i="10"/>
  <c r="E29" i="10"/>
  <c r="D29" i="10"/>
  <c r="C29" i="10"/>
  <c r="E28" i="10"/>
  <c r="D28" i="10"/>
  <c r="D26" i="10" s="1"/>
  <c r="C28" i="10"/>
  <c r="E27" i="10"/>
  <c r="D27" i="10"/>
  <c r="C27" i="10"/>
  <c r="C26" i="10" s="1"/>
  <c r="E25" i="10"/>
  <c r="D25" i="10"/>
  <c r="C25" i="10"/>
  <c r="E24" i="10"/>
  <c r="D24" i="10"/>
  <c r="C24" i="10"/>
  <c r="E23" i="10"/>
  <c r="D23" i="10"/>
  <c r="C23" i="10"/>
  <c r="C21" i="10" s="1"/>
  <c r="E22" i="10"/>
  <c r="D22" i="10"/>
  <c r="D21" i="10" s="1"/>
  <c r="C22" i="10"/>
  <c r="E21" i="10"/>
  <c r="E20" i="10"/>
  <c r="D20" i="10"/>
  <c r="C20" i="10"/>
  <c r="E19" i="10"/>
  <c r="D19" i="10"/>
  <c r="C19" i="10"/>
  <c r="C17" i="10" s="1"/>
  <c r="E18" i="10"/>
  <c r="D18" i="10"/>
  <c r="D17" i="10" s="1"/>
  <c r="C18" i="10"/>
  <c r="E17" i="10"/>
  <c r="D16" i="10"/>
  <c r="E15" i="10"/>
  <c r="D15" i="10"/>
  <c r="C15" i="10"/>
  <c r="C13" i="10" s="1"/>
  <c r="E14" i="10"/>
  <c r="D14" i="10"/>
  <c r="D13" i="10" s="1"/>
  <c r="C14" i="10"/>
  <c r="E13" i="10"/>
  <c r="E12" i="10"/>
  <c r="D12" i="10"/>
  <c r="D11" i="10" s="1"/>
  <c r="C12" i="10"/>
  <c r="E11" i="10"/>
  <c r="C11" i="10"/>
  <c r="E10" i="10"/>
  <c r="D10" i="10"/>
  <c r="D9" i="10" s="1"/>
  <c r="C10" i="10"/>
  <c r="E9" i="10"/>
  <c r="E8" i="10" s="1"/>
  <c r="C9" i="10"/>
  <c r="D8" i="10"/>
  <c r="G89" i="8"/>
  <c r="G88" i="8"/>
  <c r="H88" i="8"/>
  <c r="F88" i="8"/>
  <c r="H86" i="8"/>
  <c r="G86" i="8"/>
  <c r="F86" i="8"/>
  <c r="G84" i="8"/>
  <c r="G83" i="8"/>
  <c r="G82" i="8"/>
  <c r="G81" i="8"/>
  <c r="G80" i="8" s="1"/>
  <c r="G79" i="8"/>
  <c r="G77" i="8"/>
  <c r="G76" i="8"/>
  <c r="G73" i="8"/>
  <c r="G72" i="8" s="1"/>
  <c r="G71" i="8"/>
  <c r="H80" i="8"/>
  <c r="F80" i="8"/>
  <c r="J87" i="8" s="1"/>
  <c r="H78" i="8"/>
  <c r="G78" i="8" s="1"/>
  <c r="G75" i="8" s="1"/>
  <c r="G74" i="8" s="1"/>
  <c r="H75" i="8"/>
  <c r="H74" i="8"/>
  <c r="F75" i="8"/>
  <c r="F74" i="8" s="1"/>
  <c r="H72" i="8"/>
  <c r="H69" i="8" s="1"/>
  <c r="H68" i="8" s="1"/>
  <c r="F72" i="8"/>
  <c r="H70" i="8"/>
  <c r="F70" i="8"/>
  <c r="F69" i="8" s="1"/>
  <c r="F68" i="8" s="1"/>
  <c r="H66" i="8"/>
  <c r="G66" i="8"/>
  <c r="F66" i="8"/>
  <c r="G65" i="8"/>
  <c r="G64" i="8" s="1"/>
  <c r="G63" i="8" s="1"/>
  <c r="G62" i="8"/>
  <c r="G60" i="8" s="1"/>
  <c r="G59" i="8" s="1"/>
  <c r="G61" i="8"/>
  <c r="G58" i="8"/>
  <c r="G57" i="8"/>
  <c r="G54" i="8" s="1"/>
  <c r="G56" i="8"/>
  <c r="G55" i="8"/>
  <c r="G53" i="8"/>
  <c r="G52" i="8"/>
  <c r="G51" i="8" s="1"/>
  <c r="G49" i="8" s="1"/>
  <c r="G48" i="8" s="1"/>
  <c r="H64" i="8"/>
  <c r="H63" i="8"/>
  <c r="F64" i="8"/>
  <c r="F63" i="8" s="1"/>
  <c r="H60" i="8"/>
  <c r="H59" i="8"/>
  <c r="F60" i="8"/>
  <c r="F59" i="8" s="1"/>
  <c r="H54" i="8"/>
  <c r="F54" i="8"/>
  <c r="H51" i="8"/>
  <c r="F51" i="8"/>
  <c r="H49" i="8"/>
  <c r="F49" i="8"/>
  <c r="F48" i="8" s="1"/>
  <c r="H48" i="8"/>
  <c r="G47" i="8"/>
  <c r="G46" i="8"/>
  <c r="G45" i="8"/>
  <c r="G44" i="8"/>
  <c r="G43" i="8"/>
  <c r="G42" i="8"/>
  <c r="G41" i="8" s="1"/>
  <c r="G40" i="8"/>
  <c r="G39" i="8"/>
  <c r="G38" i="8"/>
  <c r="G35" i="8" s="1"/>
  <c r="G37" i="8"/>
  <c r="G36" i="8"/>
  <c r="G34" i="8"/>
  <c r="G33" i="8"/>
  <c r="G32" i="8"/>
  <c r="G31" i="8"/>
  <c r="G30" i="8"/>
  <c r="G29" i="8"/>
  <c r="G28" i="8"/>
  <c r="G27" i="8"/>
  <c r="G26" i="8"/>
  <c r="G25" i="8" s="1"/>
  <c r="G23" i="8" s="1"/>
  <c r="J26" i="8" s="1"/>
  <c r="G24" i="8"/>
  <c r="G22" i="8"/>
  <c r="G21" i="8"/>
  <c r="G20" i="8"/>
  <c r="G19" i="8"/>
  <c r="G18" i="8"/>
  <c r="G17" i="8"/>
  <c r="G16" i="8"/>
  <c r="G15" i="8"/>
  <c r="G14" i="8"/>
  <c r="G12" i="8"/>
  <c r="G11" i="8"/>
  <c r="G10" i="8"/>
  <c r="G9" i="8"/>
  <c r="G8" i="8" s="1"/>
  <c r="G7" i="8"/>
  <c r="I7" i="8" s="1"/>
  <c r="G6" i="8"/>
  <c r="G5" i="8" s="1"/>
  <c r="H41" i="8"/>
  <c r="F41" i="8"/>
  <c r="H35" i="8"/>
  <c r="F35" i="8"/>
  <c r="H25" i="8"/>
  <c r="H23" i="8" s="1"/>
  <c r="F25" i="8"/>
  <c r="F23" i="8"/>
  <c r="S20" i="8"/>
  <c r="H18" i="8"/>
  <c r="F18" i="8"/>
  <c r="F13" i="8" s="1"/>
  <c r="H14" i="8"/>
  <c r="H13" i="8" s="1"/>
  <c r="H4" i="8" s="1"/>
  <c r="F14" i="8"/>
  <c r="H10" i="8"/>
  <c r="F10" i="8"/>
  <c r="H8" i="8"/>
  <c r="F8" i="8"/>
  <c r="H6" i="8"/>
  <c r="H5" i="8"/>
  <c r="F6" i="8"/>
  <c r="F5" i="8" s="1"/>
  <c r="F4" i="8" s="1"/>
  <c r="L4" i="8"/>
  <c r="D140" i="10" l="1"/>
  <c r="D164" i="10"/>
  <c r="E186" i="10"/>
  <c r="D7" i="10"/>
  <c r="E26" i="10"/>
  <c r="D54" i="10"/>
  <c r="D53" i="10" s="1"/>
  <c r="D52" i="10" s="1"/>
  <c r="C8" i="10"/>
  <c r="K74" i="8"/>
  <c r="D118" i="10"/>
  <c r="D114" i="10" s="1"/>
  <c r="D104" i="10" s="1"/>
  <c r="C198" i="10"/>
  <c r="C197" i="10" s="1"/>
  <c r="C196" i="10"/>
  <c r="D216" i="10"/>
  <c r="E16" i="10"/>
  <c r="E7" i="10" s="1"/>
  <c r="E5" i="10" s="1"/>
  <c r="C16" i="10"/>
  <c r="D61" i="10"/>
  <c r="E96" i="10"/>
  <c r="E94" i="10" s="1"/>
  <c r="C106" i="10"/>
  <c r="C123" i="10"/>
  <c r="C132" i="10"/>
  <c r="E140" i="10"/>
  <c r="E104" i="10" s="1"/>
  <c r="D153" i="10"/>
  <c r="D152" i="10" s="1"/>
  <c r="D148" i="10"/>
  <c r="E194" i="10"/>
  <c r="E216" i="10"/>
  <c r="E198" i="10"/>
  <c r="E197" i="10" s="1"/>
  <c r="C201" i="10"/>
  <c r="E203" i="10"/>
  <c r="E202" i="10" s="1"/>
  <c r="C211" i="10"/>
  <c r="E213" i="10"/>
  <c r="E212" i="10" s="1"/>
  <c r="L84" i="8"/>
  <c r="J80" i="8"/>
  <c r="G13" i="8"/>
  <c r="G4" i="8" s="1"/>
  <c r="J4" i="8" s="1"/>
  <c r="J54" i="8"/>
  <c r="J48" i="8"/>
  <c r="J21" i="8"/>
  <c r="K21" i="8" s="1"/>
  <c r="G70" i="8"/>
  <c r="G69" i="8" s="1"/>
  <c r="G68" i="8" s="1"/>
  <c r="J79" i="8"/>
  <c r="G19" i="4"/>
  <c r="G18" i="4"/>
  <c r="H17" i="4"/>
  <c r="F17" i="4"/>
  <c r="L19" i="4" s="1"/>
  <c r="E4" i="10" l="1"/>
  <c r="C104" i="10"/>
  <c r="C194" i="10"/>
  <c r="D5" i="10"/>
  <c r="D4" i="10" s="1"/>
  <c r="C7" i="10"/>
  <c r="C5" i="10" s="1"/>
  <c r="J68" i="8"/>
  <c r="K78" i="8"/>
  <c r="J81" i="8"/>
  <c r="G17" i="4"/>
  <c r="M19" i="4" s="1"/>
  <c r="C4" i="10" l="1"/>
  <c r="H10" i="9"/>
  <c r="H14" i="4"/>
  <c r="H17" i="9" l="1"/>
  <c r="H16" i="9" s="1"/>
  <c r="H12" i="9"/>
  <c r="H9" i="9"/>
  <c r="H6" i="9"/>
  <c r="H5" i="9" s="1"/>
  <c r="H8" i="9" l="1"/>
  <c r="H4" i="9"/>
  <c r="H12" i="5"/>
  <c r="H70" i="4"/>
  <c r="H68" i="4"/>
  <c r="H64" i="4" s="1"/>
  <c r="H63" i="4" s="1"/>
  <c r="H65" i="4"/>
  <c r="H60" i="4"/>
  <c r="H59" i="4" s="1"/>
  <c r="H56" i="4"/>
  <c r="H55" i="4" s="1"/>
  <c r="H54" i="4" s="1"/>
  <c r="H52" i="4"/>
  <c r="H47" i="4"/>
  <c r="H46" i="4" s="1"/>
  <c r="H40" i="4"/>
  <c r="H13" i="4"/>
  <c r="H9" i="4"/>
  <c r="H6" i="4"/>
  <c r="H8" i="4" l="1"/>
  <c r="H5" i="4" s="1"/>
  <c r="H39" i="4"/>
  <c r="G19" i="9"/>
  <c r="G18" i="9"/>
  <c r="G11" i="9"/>
  <c r="G10" i="9"/>
  <c r="G7" i="9"/>
  <c r="G71" i="4"/>
  <c r="G67" i="4"/>
  <c r="G66" i="4"/>
  <c r="G61" i="4"/>
  <c r="G58" i="4"/>
  <c r="G57" i="4"/>
  <c r="G50" i="4"/>
  <c r="G49" i="4"/>
  <c r="G48" i="4"/>
  <c r="G45" i="4"/>
  <c r="G44" i="4"/>
  <c r="G43" i="4"/>
  <c r="G42" i="4"/>
  <c r="G41" i="4"/>
  <c r="G16" i="4"/>
  <c r="G15" i="4"/>
  <c r="G14" i="4"/>
  <c r="G11" i="4"/>
  <c r="G10" i="4"/>
  <c r="H4" i="4" l="1"/>
  <c r="H20" i="9" l="1"/>
  <c r="H15" i="9" s="1"/>
  <c r="H3" i="9" l="1"/>
  <c r="H9" i="5" l="1"/>
  <c r="H20" i="5" l="1"/>
  <c r="H19" i="5"/>
  <c r="H11" i="5"/>
  <c r="H13" i="5" s="1"/>
  <c r="H21" i="5" l="1"/>
  <c r="H26" i="5"/>
  <c r="H30" i="5" s="1"/>
  <c r="H8" i="5"/>
  <c r="H10" i="5" s="1"/>
  <c r="H14" i="5" l="1"/>
  <c r="H25" i="5"/>
  <c r="H29" i="5" s="1"/>
  <c r="H31" i="5" s="1"/>
  <c r="H23" i="5" l="1"/>
  <c r="H27" i="5"/>
  <c r="G6" i="9"/>
  <c r="G5" i="9" s="1"/>
  <c r="F6" i="9"/>
  <c r="F5" i="9" l="1"/>
  <c r="G65" i="4"/>
  <c r="F65" i="4"/>
  <c r="G9" i="4" l="1"/>
  <c r="G13" i="4"/>
  <c r="F13" i="4"/>
  <c r="F9" i="4"/>
  <c r="G8" i="4" l="1"/>
  <c r="G5" i="4" s="1"/>
  <c r="F8" i="4"/>
  <c r="F5" i="4" l="1"/>
  <c r="G20" i="9" l="1"/>
  <c r="F20" i="9"/>
  <c r="F12" i="9" l="1"/>
  <c r="G12" i="9"/>
  <c r="G6" i="4" l="1"/>
  <c r="F6" i="4"/>
  <c r="G40" i="4" l="1"/>
  <c r="F40" i="4" l="1"/>
  <c r="G52" i="4" l="1"/>
  <c r="F52" i="4"/>
  <c r="F17" i="9" l="1"/>
  <c r="F9" i="9"/>
  <c r="F70" i="4"/>
  <c r="F68" i="4"/>
  <c r="F60" i="4"/>
  <c r="F56" i="4"/>
  <c r="F47" i="4"/>
  <c r="F59" i="4" l="1"/>
  <c r="F55" i="4"/>
  <c r="F46" i="4"/>
  <c r="F39" i="4" s="1"/>
  <c r="F16" i="9"/>
  <c r="F15" i="9" s="1"/>
  <c r="L46" i="4"/>
  <c r="F8" i="9"/>
  <c r="F64" i="4"/>
  <c r="F63" i="4" l="1"/>
  <c r="F54" i="4"/>
  <c r="F4" i="4"/>
  <c r="F4" i="9"/>
  <c r="F19" i="5" s="1"/>
  <c r="F20" i="5"/>
  <c r="F9" i="5"/>
  <c r="F3" i="9"/>
  <c r="L57" i="4" l="1"/>
  <c r="F8" i="5"/>
  <c r="F25" i="5" s="1"/>
  <c r="F29" i="5" s="1"/>
  <c r="F12" i="5"/>
  <c r="F21" i="5"/>
  <c r="F11" i="5" l="1"/>
  <c r="F13" i="5" s="1"/>
  <c r="F10" i="5"/>
  <c r="F26" i="5" l="1"/>
  <c r="F30" i="5" s="1"/>
  <c r="F31" i="5" s="1"/>
  <c r="F27" i="5" l="1"/>
  <c r="G70" i="4" l="1"/>
  <c r="G68" i="4" l="1"/>
  <c r="G9" i="9"/>
  <c r="G17" i="9"/>
  <c r="G47" i="4"/>
  <c r="G56" i="4"/>
  <c r="G60" i="4"/>
  <c r="G64" i="4"/>
  <c r="G63" i="4" s="1"/>
  <c r="G9" i="5" s="1"/>
  <c r="G8" i="9" l="1"/>
  <c r="G4" i="9" s="1"/>
  <c r="G59" i="4"/>
  <c r="G55" i="4"/>
  <c r="G46" i="4"/>
  <c r="G16" i="9"/>
  <c r="G15" i="9" l="1"/>
  <c r="G20" i="5" s="1"/>
  <c r="G39" i="4"/>
  <c r="G54" i="4"/>
  <c r="G4" i="4" l="1"/>
  <c r="G3" i="9"/>
  <c r="G19" i="5"/>
  <c r="F14" i="5"/>
  <c r="G12" i="5"/>
  <c r="G11" i="5" l="1"/>
  <c r="G13" i="5" s="1"/>
  <c r="G21" i="5"/>
  <c r="G8" i="5"/>
  <c r="G10" i="5" s="1"/>
  <c r="F23" i="5"/>
  <c r="G26" i="5" l="1"/>
  <c r="G25" i="5"/>
  <c r="G14" i="5"/>
  <c r="G29" i="5" l="1"/>
  <c r="G23" i="5"/>
  <c r="G30" i="5"/>
  <c r="G27" i="5"/>
  <c r="G31" i="5" l="1"/>
</calcChain>
</file>

<file path=xl/sharedStrings.xml><?xml version="1.0" encoding="utf-8"?>
<sst xmlns="http://schemas.openxmlformats.org/spreadsheetml/2006/main" count="458" uniqueCount="312">
  <si>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</si>
  <si>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</si>
  <si>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</si>
  <si>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</si>
  <si>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</si>
  <si>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</si>
  <si>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</si>
  <si>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</si>
  <si>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</si>
  <si>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</si>
  <si>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</si>
  <si>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</si>
  <si>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</si>
  <si>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</si>
  <si>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</si>
  <si>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</si>
  <si>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</si>
  <si>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</si>
  <si>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</si>
  <si>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</si>
  <si>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</si>
  <si>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</si>
  <si>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</si>
  <si>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</si>
  <si>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</si>
  <si>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</si>
  <si>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</si>
  <si>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</si>
  <si>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</si>
  <si>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PRIHODI OD NEFINANCIJSKE IMOVINE</t>
  </si>
  <si>
    <t>RASHODI ZA NEFINANCIJSKU IMOVINU</t>
  </si>
  <si>
    <t>RAZLIKA - VIŠAK / MANJAK</t>
  </si>
  <si>
    <t>PRIHODI POSLOVANJA</t>
  </si>
  <si>
    <t>Pomoći iz proračuna</t>
  </si>
  <si>
    <t>Tekuće pomoći iz proračuna</t>
  </si>
  <si>
    <t>Kapitalne pomoći iz proračuna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</si>
  <si>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</si>
  <si>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</si>
  <si>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</si>
  <si>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</si>
  <si>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</si>
  <si>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po posebnim propisima</t>
  </si>
  <si>
    <t>Ostali nespomenuti prihodi</t>
  </si>
  <si>
    <t>PRIHODI OD PRODAJE NEFINANCIJSKE IMOVINE</t>
  </si>
  <si>
    <t>Zemljište</t>
  </si>
  <si>
    <t>Prihodi od prodaje proizvedene dugotrajne imovine</t>
  </si>
  <si>
    <t>RASHODI POSLOVANJA</t>
  </si>
  <si>
    <t>Rashodi za zaposlene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</si>
  <si>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</si>
  <si>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</si>
  <si>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</si>
  <si>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</si>
  <si>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</si>
  <si>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</si>
  <si>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RASHODI ZA NABAVU NEFINANCIJSKE IMOVINE</t>
  </si>
  <si>
    <t xml:space="preserve">Nematerijalna imovina </t>
  </si>
  <si>
    <t>4262</t>
  </si>
  <si>
    <t>Primici od zaduživanja</t>
  </si>
  <si>
    <t>NETO FINANCIRANJE</t>
  </si>
  <si>
    <t>Naziv rashoda</t>
  </si>
  <si>
    <t>Ostali financijski rashodi</t>
  </si>
  <si>
    <t>VIŠAK / MANJAK + NETO FINANCIRANJE</t>
  </si>
  <si>
    <t>I. OPĆI DIO</t>
  </si>
  <si>
    <t xml:space="preserve">Kamate na oročena sredstva i depozite po viđenju                                                                 </t>
  </si>
  <si>
    <t xml:space="preserve">Prihodi od zateznih kamata                        </t>
  </si>
  <si>
    <t xml:space="preserve">Prihodi od dividendi                                                                  </t>
  </si>
  <si>
    <t xml:space="preserve">Naknade za ceste     </t>
  </si>
  <si>
    <t xml:space="preserve">Naknade za korištenje cestovnog zemljišta    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</si>
  <si>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</si>
  <si>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t xml:space="preserve">Ostali nespomenuti prihodi               </t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</si>
  <si>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</si>
  <si>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t xml:space="preserve">Redovno održ.cesta i objekata                                              </t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</si>
  <si>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</si>
  <si>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</si>
  <si>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</si>
  <si>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</si>
  <si>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  <charset val="238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</si>
  <si>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</si>
  <si>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</si>
  <si>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</si>
  <si>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</si>
  <si>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</si>
  <si>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Ostali nespomenuti rashodi poslovanja               </t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</si>
  <si>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</si>
  <si>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</si>
  <si>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</si>
  <si>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  <charset val="238"/>
      </rPr>
      <t xml:space="preserve">                               </t>
    </r>
  </si>
  <si>
    <r>
      <t xml:space="preserve">Licence   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                               </t>
    </r>
  </si>
  <si>
    <t xml:space="preserve">Ostali građevinski objekti                                           </t>
  </si>
  <si>
    <t xml:space="preserve">Instrumenti, uređaji i strojevi                                                     </t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</si>
  <si>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</si>
  <si>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Odvjetničke,revizorske,itd. usluge                                     </t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</si>
  <si>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</si>
  <si>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</si>
  <si>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</si>
  <si>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</si>
  <si>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Šifra</t>
  </si>
  <si>
    <t>Naziv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</si>
  <si>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</si>
  <si>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</si>
  <si>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</si>
  <si>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</si>
  <si>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</si>
  <si>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Doprinosi za zapošljavanje                                                </t>
  </si>
  <si>
    <t xml:space="preserve">Uredski materijal i ostali materijalni rashodi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</si>
  <si>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</si>
  <si>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</si>
  <si>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</si>
  <si>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</si>
  <si>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</si>
  <si>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</si>
  <si>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</si>
  <si>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</si>
  <si>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</si>
  <si>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</si>
  <si>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</si>
  <si>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</si>
  <si>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</si>
  <si>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</si>
  <si>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</si>
  <si>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</si>
  <si>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</si>
  <si>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</si>
  <si>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ZAJMOVI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</si>
  <si>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</si>
  <si>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</si>
  <si>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</si>
  <si>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</si>
  <si>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</si>
  <si>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</si>
  <si>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</si>
  <si>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</si>
  <si>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</si>
  <si>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</si>
  <si>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</si>
  <si>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</si>
  <si>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</si>
  <si>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</si>
  <si>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</si>
  <si>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</si>
  <si>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</si>
  <si>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</si>
  <si>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</si>
  <si>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</si>
  <si>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</si>
  <si>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</si>
  <si>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</si>
  <si>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BETTERMENT</t>
  </si>
  <si>
    <t>A1006</t>
  </si>
  <si>
    <t>STUDIJE I RAZVOJNE PRIPREME</t>
  </si>
  <si>
    <t xml:space="preserve">SUFINANCIRANJE  ŽUC-a </t>
  </si>
  <si>
    <r>
      <t xml:space="preserve">Doprinosi za zdravstveno osiguranje osiguranje </t>
    </r>
    <r>
      <rPr>
        <b/>
        <sz val="9.85"/>
        <color indexed="10"/>
        <rFont val="Times New Roman"/>
        <family val="1"/>
        <charset val="238"/>
      </rPr>
      <t xml:space="preserve">           </t>
    </r>
  </si>
  <si>
    <r>
      <t xml:space="preserve">Naknade za rad predst.i izvršnih tijela, povjeren. i sl.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</si>
  <si>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Premije i osiguranja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</si>
  <si>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</si>
  <si>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Bankarske usluge i usluge platnog prometa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</si>
  <si>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Negativne tečajne razlike i valutna klauzula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</si>
  <si>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</si>
  <si>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Ostali nespomenuti financijski rashodi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</si>
  <si>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Uredska oprema i namještaj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</si>
  <si>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</si>
  <si>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</si>
  <si>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</si>
  <si>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</si>
  <si>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</si>
  <si>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II. POSEBNI DIO           </t>
  </si>
  <si>
    <t>03</t>
  </si>
  <si>
    <t xml:space="preserve">SUFINANCIRANJE  </t>
  </si>
  <si>
    <t>A1007</t>
  </si>
  <si>
    <t>K2010</t>
  </si>
  <si>
    <t>Stambeni objekti</t>
  </si>
  <si>
    <t>Prihodi od prodaje garđevinskih objekata</t>
  </si>
  <si>
    <r>
      <t xml:space="preserve">Doprinosi za obvezno osiguranje u slučaju nezaposlenosti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</si>
  <si>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Službena, radna i zaštitna odjeća</t>
  </si>
  <si>
    <t>Pristojbe i naknade</t>
  </si>
  <si>
    <r>
      <t xml:space="preserve">Negativne tečajne razlike i razlike zbog primjene valutne klauzula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</si>
  <si>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>Prihodi od pruženih usuga</t>
  </si>
  <si>
    <t>Otplata glavnice primljenih kredita i zajmova od kreditnih  i ostalih financijskih institucija izvan javnog sektora</t>
  </si>
  <si>
    <t xml:space="preserve">Otplata glavnice primljenih kredita od inozemnih kreditnih institucija    </t>
  </si>
  <si>
    <t xml:space="preserve">Primljeni krediti od tuzemnih kreditnih institucija izvan javnog sektora   </t>
  </si>
  <si>
    <t xml:space="preserve">Primljeni krediti od inozemnih kreditnih institucija    </t>
  </si>
  <si>
    <t>Prihodi od upravnih i administrativnih pristojbi, pristojbi po posebnim propisima i naknada</t>
  </si>
  <si>
    <t>Pomoći iz inozemstva (darovnice) i od subjekata unutar općeg proračuna</t>
  </si>
  <si>
    <t>Prihodi od prodaje proizvoda i robe te pruženih usluga</t>
  </si>
  <si>
    <t>Prihodi od prodaje proizvoda i robe te pruženih usluga i prihodi od donacija</t>
  </si>
  <si>
    <t>Plaće (Bruto)</t>
  </si>
  <si>
    <t xml:space="preserve">Kamate za primljene kredite i zajmove </t>
  </si>
  <si>
    <t>Primljeni krediti i zajmovi od kreditnih i ostalih financijskih institucija izvan javnog sektora</t>
  </si>
  <si>
    <t>Izdaci za otplatu glavnice primljenih kredita i zajmova</t>
  </si>
  <si>
    <t>Doprinosi na plaće</t>
  </si>
  <si>
    <t>Sitni inventar i auto gume</t>
  </si>
  <si>
    <t xml:space="preserve">Službena, radna i zaštitna odjeća i obuća                                                     </t>
  </si>
  <si>
    <t>Financijski  rashodi</t>
  </si>
  <si>
    <t xml:space="preserve">Ostali rashodi </t>
  </si>
  <si>
    <t>Kazne, penali i naknade šteta</t>
  </si>
  <si>
    <t>Rashodi za nabavu proizvedene dugotrajne  imovine</t>
  </si>
  <si>
    <t xml:space="preserve">Prijevozna sredstva </t>
  </si>
  <si>
    <t>Kamate za primljene kredite i zajmove od kreditnih i ostalih financijskih institucija izvan javnog sektora</t>
  </si>
  <si>
    <t xml:space="preserve">Kamate za primljene zajmove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</si>
  <si>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</si>
  <si>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</si>
  <si>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</si>
  <si>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Ceste, željeznice i ostali prometni objekti</t>
  </si>
  <si>
    <t>Ostali prihodi od financijske imovine</t>
  </si>
  <si>
    <t>Prihodi od prodaje postrojenja i opreme</t>
  </si>
  <si>
    <t>Uredska oprema i namještaj</t>
  </si>
  <si>
    <t>Prihod od prodaje prijevoznih sredstava</t>
  </si>
  <si>
    <t>Prijevozna sredstva u cestovnom prometu</t>
  </si>
  <si>
    <t xml:space="preserve">Naknada za uporabu javnih motornih i priključnih vozila registriranih izvan Republike Hrvatske                             </t>
  </si>
  <si>
    <t>Doprinosi za obvezno zdravstveno osiguranje</t>
  </si>
  <si>
    <t>Prijevozna sredstva u riječnom i pomorskom prometu</t>
  </si>
  <si>
    <t>K2012</t>
  </si>
  <si>
    <t>INVESTICIJSKO ODRŽAVANJE DRŽAVNIH CESTA</t>
  </si>
  <si>
    <t>4227</t>
  </si>
  <si>
    <t>4211</t>
  </si>
  <si>
    <t xml:space="preserve">Oprema za ostale namjene                                                     </t>
  </si>
  <si>
    <t>Oprema za ostale namjene</t>
  </si>
  <si>
    <r>
      <t xml:space="preserve">Stambeni objekti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</si>
  <si>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>K2011</t>
  </si>
  <si>
    <t>ULAGANJE U ŽUPANIJSKE I LOKALNE CESTE</t>
  </si>
  <si>
    <t>Naknada za kontrolu izvanrednog prijevoza</t>
  </si>
  <si>
    <t xml:space="preserve">Naknada za izvanredni prijevoz  (dozvole i suglasnosti)                                                                                    </t>
  </si>
  <si>
    <t>Prihodi od kamata na dane zajmove</t>
  </si>
  <si>
    <t>Prihodi od kamata na dane zajmove trgovačkim društvima i obrtnicima izvan javnog sektora</t>
  </si>
  <si>
    <t>Pomoći unutar opće države - ŽUC</t>
  </si>
  <si>
    <t>Kapitalne pomoći unutar općeg proračuna - ŽUC</t>
  </si>
  <si>
    <t>Pomoći unutar opće države</t>
  </si>
  <si>
    <t xml:space="preserve">Kapitalne pomoći </t>
  </si>
  <si>
    <t>Kapitalne pomoći bankama i ostalim fin.org.i trgovačkim društvima</t>
  </si>
  <si>
    <t>Sanacija šteta na poplavljenim područjima</t>
  </si>
  <si>
    <t>A1009</t>
  </si>
  <si>
    <t>SANACIJA ŠTETA NA POPLAVLJENIM PODRUČJIMA</t>
  </si>
  <si>
    <t>Pomoći od institucija i tijela EU</t>
  </si>
  <si>
    <t>Primljeni zajmovi od državnog proračuna - kratkoročni</t>
  </si>
  <si>
    <t>Primljeni zajmovi od drugih razina vlasti</t>
  </si>
  <si>
    <t>Otplata glavnice primljenih zajmova od državnog proračuna-kratkoročni</t>
  </si>
  <si>
    <t>Otplata glavnice primljenih zajmova od drugih razina vlasti</t>
  </si>
  <si>
    <t>Otplata glavnice primljenih kredita od državnog proračuna - kratkoročni</t>
  </si>
  <si>
    <t>Kamate za primljene zajmove od drž.proračuna - kratkoročni</t>
  </si>
  <si>
    <t>3428</t>
  </si>
  <si>
    <t>Tekuće pomoći iz prorač. EU - nacionalna komponenta</t>
  </si>
  <si>
    <t>Tek. pom. iz prorač. - Drž.uprava za zaštitu i spaš.-izbjegl.kamp</t>
  </si>
  <si>
    <t>Kapitalne pomoći iz proračuna - nacionalna komponenta</t>
  </si>
  <si>
    <t>Kapitalne pomoći iz proračuna - naknada iz goriva</t>
  </si>
  <si>
    <t>Poslovni objekti</t>
  </si>
  <si>
    <t>K2013</t>
  </si>
  <si>
    <t>SANACIJA KLIZIŠTA</t>
  </si>
  <si>
    <t>EU</t>
  </si>
  <si>
    <t>PLAN</t>
  </si>
  <si>
    <t>REALIZACIJA</t>
  </si>
  <si>
    <t>Kapitalne pomoći iz proračuna-Fond za zašt.okoliša-klizišta</t>
  </si>
  <si>
    <t>Povećanje/  smanjenje</t>
  </si>
  <si>
    <t>Tekuće pomoći iz prorač. Ministarstvo gospodarstva-poplave</t>
  </si>
  <si>
    <t>Dionice i udjeli u glavnici tuzemnih trgovačkih društava izvan javnog sektora</t>
  </si>
  <si>
    <t>Primici od prodaje dionica i udjela u glavnici</t>
  </si>
  <si>
    <t xml:space="preserve">Pomoći unutar općeg proračuna </t>
  </si>
  <si>
    <t>SUFINANCIRANJE  NERAZVRSTANIH CESTA</t>
  </si>
  <si>
    <t>Pomoći unutar opće države - NC</t>
  </si>
  <si>
    <t>Tekuće pomoći unutar općeg proračuna -NC</t>
  </si>
  <si>
    <t>Tekuće pomoći unutar općeg proračuna (lokalna uprava)</t>
  </si>
  <si>
    <t>Kapitalne pomoći unutar općeg proračuna (Žuc)</t>
  </si>
  <si>
    <t>UKUPNI PRIHODI</t>
  </si>
  <si>
    <t>UKUPNI RASHODI</t>
  </si>
  <si>
    <t>IZDACI ZA FINANC.  IMOVINU I OTPLATE ZAJMOVA</t>
  </si>
  <si>
    <t>Pomoći iz državnog proračuna temeljem prijenosa sredstava EU</t>
  </si>
  <si>
    <t>Tekuće pomoći iz državnog prorač. temeljem prijenosa sredstava EU</t>
  </si>
  <si>
    <t>Primici od prodaje dionica i udjela u glavnici trgovačkih društ. izvan javnog sektora</t>
  </si>
  <si>
    <t>IZDACI ZA FINANC. IMOVINU I OTPLATE ZAJMOVA</t>
  </si>
  <si>
    <t xml:space="preserve">Otplata glavnice primljenih kredita od tuzemnih kreditnih institucija izvan javnog setora.   </t>
  </si>
  <si>
    <t>A1010</t>
  </si>
  <si>
    <t>Kapitalne pomoći iz držaavnog proračuna temeljem prijenosa sredstava EU</t>
  </si>
  <si>
    <r>
      <t xml:space="preserve">Prihodi od pozit. tečaj. razlika  i razlika zbog primj. val. klauz.                                   </t>
    </r>
    <r>
      <rPr>
        <sz val="10"/>
        <color indexed="10"/>
        <rFont val="Times New Roman"/>
        <family val="1"/>
        <charset val="238"/>
      </rPr>
      <t xml:space="preserve">  </t>
    </r>
  </si>
  <si>
    <r>
      <t xml:space="preserve">Plaće za redovan rad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 </t>
    </r>
  </si>
  <si>
    <r>
      <t xml:space="preserve">Ostali rashodi za zaposlene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</si>
  <si>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Doprinosi na plaće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</si>
  <si>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Službena putovanja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 </t>
    </r>
  </si>
  <si>
    <r>
      <t xml:space="preserve">Naknade za prijevoz, za rad na terenu i odvojeni život </t>
    </r>
    <r>
      <rPr>
        <sz val="9.85"/>
        <color indexed="10"/>
        <rFont val="Times New Roman"/>
        <family val="1"/>
        <charset val="238"/>
      </rPr>
      <t xml:space="preserve">    </t>
    </r>
  </si>
  <si>
    <r>
      <t xml:space="preserve">Stručno usavršavanje zaposlenika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</si>
  <si>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</si>
  <si>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t xml:space="preserve">Sitni inventar i auto gume                                                             </t>
  </si>
  <si>
    <r>
      <t xml:space="preserve">Usluge telefona, pošte i prijevoza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</si>
  <si>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Usluge HAK-a i Hidrometeor. zavoda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</si>
  <si>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Izvanredno održavanje cesta              </t>
    </r>
    <r>
      <rPr>
        <sz val="9.85"/>
        <color indexed="10"/>
        <rFont val="Times New Roman"/>
        <family val="1"/>
        <charset val="238"/>
      </rPr>
      <t xml:space="preserve">                                </t>
    </r>
  </si>
  <si>
    <r>
      <t xml:space="preserve">Zakupnine i najamnine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 </t>
    </r>
  </si>
  <si>
    <r>
      <t xml:space="preserve">Studije i razvojne pripreme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</si>
  <si>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Ostale intelektualne usluge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</si>
  <si>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Računalne usluge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</si>
  <si>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Kamate za prim. zajmove od drugih razina vlasti - državni proračun                                           </t>
    </r>
    <r>
      <rPr>
        <sz val="9.85"/>
        <color indexed="10"/>
        <rFont val="Times New Roman"/>
        <family val="1"/>
        <charset val="238"/>
      </rPr>
      <t xml:space="preserve">    </t>
    </r>
  </si>
  <si>
    <r>
      <t xml:space="preserve">Kamate za primljene kredite i zajmove od kreditnih  i ostalih financijskih institucija izvan javnog sektora                                                </t>
    </r>
    <r>
      <rPr>
        <sz val="9.85"/>
        <color indexed="10"/>
        <rFont val="Times New Roman"/>
        <family val="1"/>
        <charset val="238"/>
      </rPr>
      <t xml:space="preserve">    </t>
    </r>
  </si>
  <si>
    <r>
      <t xml:space="preserve">Tuzemne kreditne institucije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</si>
  <si>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Inozemne kreditne institucije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</si>
  <si>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t xml:space="preserve">Stambeni objekti                                                                          </t>
  </si>
  <si>
    <r>
      <t xml:space="preserve">Poslovni objekti   </t>
    </r>
    <r>
      <rPr>
        <sz val="9.85"/>
        <color indexed="10"/>
        <rFont val="Times New Roman"/>
        <family val="1"/>
        <charset val="238"/>
      </rPr>
      <t xml:space="preserve">                                                                       </t>
    </r>
  </si>
  <si>
    <r>
      <t xml:space="preserve">Ceste, željeznice i ostali prometni objekti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</si>
  <si>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Uredska oprema i namještaj     </t>
    </r>
    <r>
      <rPr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</si>
  <si>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</t>
    </r>
    <r>
      <rPr>
        <sz val="9.85"/>
        <color indexed="10"/>
        <rFont val="Times New Roman"/>
        <family val="1"/>
        <charset val="238"/>
      </rPr>
      <t xml:space="preserve">                                           </t>
    </r>
  </si>
  <si>
    <r>
      <t xml:space="preserve">Oprema za održavanje i zaštitu              </t>
    </r>
    <r>
      <rPr>
        <sz val="9.85"/>
        <color indexed="10"/>
        <rFont val="Times New Roman"/>
        <family val="1"/>
        <charset val="238"/>
      </rPr>
      <t xml:space="preserve">                                     </t>
    </r>
  </si>
  <si>
    <r>
      <t xml:space="preserve">Prijevozna sredstva u cestovnom prometu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</si>
  <si>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Službena putovanja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</si>
  <si>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Naknade za prijevoz, za rad na terenu i odvojeni život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</si>
  <si>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Stručno usavršavanje zaposlenika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</si>
  <si>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Energija       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</si>
  <si>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Usluge telefona, pošte i prijevoza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</si>
  <si>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Usluge promidžbe i informiranja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</si>
  <si>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Zdravstvene i veterinarske usluge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</si>
  <si>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Intelektualne i osobne usluge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</si>
  <si>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Ostale usluge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</si>
  <si>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Plaće za redovan rad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 </t>
    </r>
  </si>
  <si>
    <t>Plan                                 2016.</t>
  </si>
  <si>
    <t>Novi plan             2016.</t>
  </si>
  <si>
    <t>Novi plan         2016.</t>
  </si>
  <si>
    <t>IZMJENE I DOPUNE FINANCIJSKOG PLANA  HRVATSKIH CESTA ZA 2016.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</si>
</sst>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82" x14ac:knownFonts="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9.85"/>
      <color indexed="10"/>
      <name val="Times New Roman"/>
      <family val="1"/>
      <charset val="238"/>
    </font>
    <font>
      <sz val="9.85"/>
      <color indexed="10"/>
      <name val="Times New Roman"/>
      <family val="1"/>
      <charset val="238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name val="Times New Roman"/>
      <family val="1"/>
    </font>
    <font>
      <sz val="14"/>
      <name val="MS Sans Serif"/>
      <family val="2"/>
      <charset val="238"/>
    </font>
    <font>
      <b/>
      <sz val="12"/>
      <name val="Times New Roman"/>
      <family val="1"/>
    </font>
    <font>
      <sz val="12"/>
      <name val="MS Sans Serif"/>
      <family val="2"/>
      <charset val="238"/>
    </font>
    <font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sz val="10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0"/>
      <color indexed="17"/>
      <name val="Times New Roman"/>
      <family val="1"/>
      <charset val="238"/>
    </font>
    <font>
      <sz val="10"/>
      <color indexed="17"/>
      <name val="Times New Roman"/>
      <family val="1"/>
    </font>
    <font>
      <sz val="9.85"/>
      <name val="Times New Roman"/>
      <family val="1"/>
      <charset val="238"/>
    </font>
    <font>
      <sz val="8"/>
      <name val="MS Sans Serif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7"/>
      <name val="MS Sans Serif"/>
      <family val="2"/>
      <charset val="238"/>
    </font>
    <font>
      <b/>
      <sz val="9.85"/>
      <name val="Times New Roman"/>
      <family val="1"/>
      <charset val="238"/>
    </font>
    <font>
      <b/>
      <sz val="9.85"/>
      <color indexed="10"/>
      <name val="Times New Roman"/>
      <family val="1"/>
    </font>
    <font>
      <sz val="10"/>
      <color indexed="10"/>
      <name val="MS Sans Serif"/>
      <family val="2"/>
      <charset val="238"/>
    </font>
    <font>
      <sz val="9"/>
      <color indexed="8"/>
      <name val="Times New Roman"/>
      <family val="1"/>
    </font>
    <font>
      <b/>
      <sz val="10"/>
      <color rgb="FF0000FF"/>
      <name val="Times New Roman"/>
      <family val="1"/>
      <charset val="238"/>
    </font>
    <font>
      <sz val="10"/>
      <color rgb="FF0000FF"/>
      <name val="MS Sans Serif"/>
      <family val="2"/>
      <charset val="238"/>
    </font>
    <font>
      <sz val="9.85"/>
      <color theme="5" tint="-0.249977111117893"/>
      <name val="Times New Roman"/>
      <family val="1"/>
    </font>
    <font>
      <sz val="10"/>
      <color theme="5" tint="-0.249977111117893"/>
      <name val="Times New Roman"/>
      <family val="1"/>
    </font>
    <font>
      <b/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rgb="FF0000FF"/>
      <name val="Times New Roman"/>
      <family val="1"/>
      <charset val="238"/>
    </font>
    <font>
      <sz val="10"/>
      <color rgb="FF0000FF"/>
      <name val="Times New Roman"/>
      <family val="1"/>
    </font>
    <font>
      <sz val="10"/>
      <color rgb="FFFF0000"/>
      <name val="Times New Roman"/>
      <family val="1"/>
      <charset val="238"/>
    </font>
    <font>
      <sz val="8"/>
      <color indexed="8"/>
      <name val="Times New Roman"/>
      <family val="1"/>
    </font>
    <font>
      <sz val="10"/>
      <color rgb="FFFF0000"/>
      <name val="MS Sans Serif"/>
      <family val="2"/>
      <charset val="238"/>
    </font>
    <font>
      <sz val="14"/>
      <color rgb="FFFF0000"/>
      <name val="MS Sans Serif"/>
      <family val="2"/>
      <charset val="238"/>
    </font>
    <font>
      <b/>
      <sz val="10"/>
      <color rgb="FFFF0000"/>
      <name val="Times New Roman"/>
      <family val="1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FF0000"/>
      <name val="MS Sans Serif"/>
      <charset val="238"/>
    </font>
    <font>
      <sz val="14"/>
      <color rgb="FFFF0000"/>
      <name val="Times New Roman"/>
      <family val="1"/>
    </font>
    <font>
      <sz val="9.85"/>
      <color rgb="FFFF0000"/>
      <name val="Times New Roman"/>
      <family val="1"/>
      <charset val="238"/>
    </font>
    <font>
      <sz val="9"/>
      <name val="Cambria"/>
      <family val="2"/>
      <charset val="238"/>
      <scheme val="major"/>
    </font>
    <font>
      <b/>
      <sz val="10"/>
      <name val="MS Sans Serif"/>
      <family val="2"/>
      <charset val="238"/>
    </font>
    <font>
      <sz val="11"/>
      <color indexed="8"/>
      <name val="Times New Roman"/>
      <family val="1"/>
    </font>
    <font>
      <sz val="11"/>
      <color indexed="8"/>
      <name val="MS Sans Serif"/>
      <charset val="238"/>
    </font>
    <font>
      <b/>
      <sz val="14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20"/>
      <name val="Times New Roman"/>
      <family val="1"/>
      <charset val="238"/>
    </font>
    <font>
      <sz val="10"/>
      <color indexed="56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i/>
      <sz val="9.85"/>
      <color indexed="8"/>
      <name val="Times New Roman"/>
      <family val="1"/>
      <charset val="238"/>
    </font>
    <font>
      <i/>
      <sz val="9.85"/>
      <name val="Times New Roman"/>
      <family val="1"/>
      <charset val="238"/>
    </font>
    <font>
      <sz val="9.85"/>
      <color theme="5" tint="-0.249977111117893"/>
      <name val="Times New Roman"/>
      <family val="1"/>
      <charset val="238"/>
    </font>
    <font>
      <sz val="10"/>
      <color theme="5" tint="-0.249977111117893"/>
      <name val="Times New Roman"/>
      <family val="1"/>
      <charset val="238"/>
    </font>
    <font>
      <b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54" fillId="0" borderId="0" applyFont="0" applyFill="0" applyBorder="0" applyAlignment="0" applyProtection="0"/>
    <xf numFmtId="0" fontId="55" fillId="0" borderId="0"/>
    <xf numFmtId="0" fontId="52" fillId="0" borderId="0"/>
    <xf numFmtId="0" fontId="55" fillId="0" borderId="0"/>
  </cellStyleXfs>
  <cellXfs count="438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0" fillId="0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25" fillId="2" borderId="0" xfId="0" applyNumberFormat="1" applyFont="1" applyFill="1" applyBorder="1" applyAlignment="1" applyProtection="1">
      <alignment wrapText="1"/>
    </xf>
    <xf numFmtId="0" fontId="27" fillId="2" borderId="0" xfId="0" applyNumberFormat="1" applyFont="1" applyFill="1" applyBorder="1" applyAlignment="1" applyProtection="1">
      <alignment wrapText="1"/>
    </xf>
    <xf numFmtId="0" fontId="23" fillId="2" borderId="0" xfId="0" applyNumberFormat="1" applyFont="1" applyFill="1" applyBorder="1" applyAlignment="1" applyProtection="1"/>
    <xf numFmtId="0" fontId="28" fillId="2" borderId="1" xfId="0" quotePrefix="1" applyFont="1" applyFill="1" applyBorder="1" applyAlignment="1">
      <alignment horizontal="left" vertical="center" wrapText="1"/>
    </xf>
    <xf numFmtId="0" fontId="28" fillId="2" borderId="2" xfId="0" quotePrefix="1" applyFont="1" applyFill="1" applyBorder="1" applyAlignment="1">
      <alignment horizontal="left" vertical="center" wrapText="1"/>
    </xf>
    <xf numFmtId="0" fontId="28" fillId="2" borderId="2" xfId="0" quotePrefix="1" applyFont="1" applyFill="1" applyBorder="1" applyAlignment="1">
      <alignment horizontal="center" vertical="center" wrapText="1"/>
    </xf>
    <xf numFmtId="0" fontId="28" fillId="2" borderId="2" xfId="0" quotePrefix="1" applyNumberFormat="1" applyFont="1" applyFill="1" applyBorder="1" applyAlignment="1" applyProtection="1">
      <alignment horizontal="left" vertical="center"/>
    </xf>
    <xf numFmtId="0" fontId="30" fillId="2" borderId="2" xfId="0" applyNumberFormat="1" applyFont="1" applyFill="1" applyBorder="1" applyAlignment="1" applyProtection="1">
      <alignment wrapText="1"/>
    </xf>
    <xf numFmtId="3" fontId="28" fillId="2" borderId="3" xfId="0" applyNumberFormat="1" applyFont="1" applyFill="1" applyBorder="1" applyAlignment="1" applyProtection="1">
      <alignment wrapText="1"/>
    </xf>
    <xf numFmtId="0" fontId="28" fillId="2" borderId="2" xfId="0" applyNumberFormat="1" applyFont="1" applyFill="1" applyBorder="1" applyAlignment="1" applyProtection="1">
      <alignment wrapText="1"/>
    </xf>
    <xf numFmtId="0" fontId="30" fillId="2" borderId="2" xfId="0" applyNumberFormat="1" applyFont="1" applyFill="1" applyBorder="1" applyAlignment="1" applyProtection="1">
      <alignment horizontal="center" wrapText="1"/>
    </xf>
    <xf numFmtId="0" fontId="26" fillId="2" borderId="0" xfId="0" quotePrefix="1" applyNumberFormat="1" applyFont="1" applyFill="1" applyBorder="1" applyAlignment="1" applyProtection="1">
      <alignment horizontal="left" wrapText="1"/>
    </xf>
    <xf numFmtId="0" fontId="26" fillId="2" borderId="4" xfId="0" quotePrefix="1" applyNumberFormat="1" applyFont="1" applyFill="1" applyBorder="1" applyAlignment="1" applyProtection="1">
      <alignment horizontal="left" wrapText="1"/>
    </xf>
    <xf numFmtId="0" fontId="27" fillId="2" borderId="4" xfId="0" applyNumberFormat="1" applyFont="1" applyFill="1" applyBorder="1" applyAlignment="1" applyProtection="1">
      <alignment wrapText="1"/>
    </xf>
    <xf numFmtId="0" fontId="31" fillId="2" borderId="0" xfId="0" applyNumberFormat="1" applyFont="1" applyFill="1" applyBorder="1" applyAlignment="1" applyProtection="1"/>
    <xf numFmtId="0" fontId="28" fillId="2" borderId="2" xfId="0" quotePrefix="1" applyFont="1" applyFill="1" applyBorder="1" applyAlignment="1">
      <alignment horizontal="left" vertical="center"/>
    </xf>
    <xf numFmtId="3" fontId="28" fillId="2" borderId="2" xfId="0" applyNumberFormat="1" applyFont="1" applyFill="1" applyBorder="1" applyAlignment="1" applyProtection="1">
      <alignment wrapText="1"/>
    </xf>
    <xf numFmtId="0" fontId="32" fillId="0" borderId="2" xfId="0" quotePrefix="1" applyFont="1" applyBorder="1" applyAlignment="1">
      <alignment horizontal="left" vertical="center" wrapText="1"/>
    </xf>
    <xf numFmtId="0" fontId="22" fillId="0" borderId="2" xfId="0" quotePrefix="1" applyNumberFormat="1" applyFont="1" applyFill="1" applyBorder="1" applyAlignment="1" applyProtection="1">
      <alignment horizontal="center" vertical="center"/>
    </xf>
    <xf numFmtId="0" fontId="22" fillId="2" borderId="5" xfId="0" quotePrefix="1" applyNumberFormat="1" applyFont="1" applyFill="1" applyBorder="1" applyAlignment="1" applyProtection="1">
      <alignment horizontal="left" wrapText="1"/>
    </xf>
    <xf numFmtId="3" fontId="22" fillId="2" borderId="5" xfId="0" applyNumberFormat="1" applyFont="1" applyFill="1" applyBorder="1" applyAlignment="1" applyProtection="1">
      <alignment wrapText="1"/>
    </xf>
    <xf numFmtId="0" fontId="15" fillId="2" borderId="0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horizontal="left" wrapText="1"/>
    </xf>
    <xf numFmtId="3" fontId="14" fillId="2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wrapText="1"/>
    </xf>
    <xf numFmtId="3" fontId="15" fillId="2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16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 applyProtection="1"/>
    <xf numFmtId="0" fontId="1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/>
    <xf numFmtId="3" fontId="15" fillId="2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22" fillId="2" borderId="0" xfId="0" applyNumberFormat="1" applyFont="1" applyFill="1" applyBorder="1" applyAlignment="1" applyProtection="1"/>
    <xf numFmtId="3" fontId="23" fillId="2" borderId="0" xfId="0" applyNumberFormat="1" applyFont="1" applyFill="1" applyBorder="1" applyAlignment="1" applyProtection="1"/>
    <xf numFmtId="3" fontId="2" fillId="2" borderId="5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1" fillId="0" borderId="2" xfId="0" quotePrefix="1" applyFont="1" applyBorder="1" applyAlignment="1">
      <alignment horizontal="left" vertical="center" wrapText="1"/>
    </xf>
    <xf numFmtId="3" fontId="15" fillId="0" borderId="0" xfId="0" applyNumberFormat="1" applyFont="1" applyFill="1" applyBorder="1" applyAlignment="1" applyProtection="1"/>
    <xf numFmtId="3" fontId="34" fillId="2" borderId="0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>
      <alignment wrapText="1"/>
    </xf>
    <xf numFmtId="4" fontId="14" fillId="0" borderId="0" xfId="0" applyNumberFormat="1" applyFont="1" applyFill="1" applyBorder="1" applyAlignment="1" applyProtection="1">
      <alignment wrapText="1"/>
    </xf>
    <xf numFmtId="3" fontId="24" fillId="2" borderId="0" xfId="0" applyNumberFormat="1" applyFont="1" applyFill="1" applyBorder="1" applyAlignment="1" applyProtection="1"/>
    <xf numFmtId="3" fontId="28" fillId="2" borderId="3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/>
    <xf numFmtId="4" fontId="34" fillId="0" borderId="0" xfId="0" applyNumberFormat="1" applyFont="1" applyFill="1" applyBorder="1" applyAlignment="1" applyProtection="1">
      <alignment wrapText="1"/>
    </xf>
    <xf numFmtId="4" fontId="23" fillId="0" borderId="0" xfId="0" applyNumberFormat="1" applyFont="1" applyFill="1" applyBorder="1" applyAlignment="1" applyProtection="1">
      <alignment wrapText="1"/>
    </xf>
    <xf numFmtId="4" fontId="24" fillId="0" borderId="0" xfId="0" applyNumberFormat="1" applyFont="1" applyFill="1" applyBorder="1" applyAlignment="1" applyProtection="1">
      <alignment wrapText="1"/>
    </xf>
    <xf numFmtId="3" fontId="2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3" fontId="23" fillId="0" borderId="0" xfId="0" applyNumberFormat="1" applyFont="1" applyFill="1" applyBorder="1" applyAlignment="1" applyProtection="1"/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3" fontId="3" fillId="0" borderId="0" xfId="0" quotePrefix="1" applyNumberFormat="1" applyFont="1" applyFill="1" applyBorder="1" applyAlignment="1" applyProtection="1">
      <alignment horizontal="left"/>
    </xf>
    <xf numFmtId="3" fontId="34" fillId="0" borderId="0" xfId="0" applyNumberFormat="1" applyFont="1" applyFill="1" applyBorder="1" applyAlignment="1" applyProtection="1"/>
    <xf numFmtId="0" fontId="42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3" fontId="3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3" fontId="43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4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6" fillId="0" borderId="0" xfId="0" quotePrefix="1" applyNumberFormat="1" applyFont="1" applyFill="1" applyBorder="1" applyAlignment="1" applyProtection="1">
      <alignment horizontal="left"/>
    </xf>
    <xf numFmtId="0" fontId="3" fillId="0" borderId="0" xfId="0" quotePrefix="1" applyNumberFormat="1" applyFont="1" applyFill="1" applyBorder="1" applyAlignment="1" applyProtection="1">
      <alignment horizontal="left"/>
    </xf>
    <xf numFmtId="0" fontId="4" fillId="0" borderId="0" xfId="0" quotePrefix="1" applyFont="1" applyAlignment="1">
      <alignment horizontal="left" vertical="center"/>
    </xf>
    <xf numFmtId="3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right" wrapText="1"/>
    </xf>
    <xf numFmtId="3" fontId="32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4" fontId="14" fillId="2" borderId="0" xfId="0" applyNumberFormat="1" applyFont="1" applyFill="1" applyBorder="1" applyAlignment="1" applyProtection="1">
      <alignment wrapText="1"/>
    </xf>
    <xf numFmtId="4" fontId="34" fillId="2" borderId="0" xfId="0" applyNumberFormat="1" applyFont="1" applyFill="1" applyBorder="1" applyAlignment="1" applyProtection="1">
      <alignment wrapText="1"/>
    </xf>
    <xf numFmtId="4" fontId="24" fillId="2" borderId="0" xfId="0" applyNumberFormat="1" applyFont="1" applyFill="1" applyBorder="1" applyAlignment="1" applyProtection="1">
      <alignment horizontal="right" wrapText="1"/>
    </xf>
    <xf numFmtId="4" fontId="24" fillId="2" borderId="0" xfId="0" applyNumberFormat="1" applyFont="1" applyFill="1" applyBorder="1" applyAlignment="1" applyProtection="1">
      <alignment wrapText="1"/>
    </xf>
    <xf numFmtId="4" fontId="23" fillId="2" borderId="0" xfId="0" applyNumberFormat="1" applyFont="1" applyFill="1" applyBorder="1" applyAlignment="1" applyProtection="1">
      <alignment wrapText="1"/>
    </xf>
    <xf numFmtId="3" fontId="0" fillId="2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45" fillId="2" borderId="0" xfId="0" applyNumberFormat="1" applyFont="1" applyFill="1" applyBorder="1" applyAlignment="1" applyProtection="1"/>
    <xf numFmtId="0" fontId="22" fillId="0" borderId="5" xfId="0" quotePrefix="1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2" fillId="2" borderId="0" xfId="0" quotePrefix="1" applyFont="1" applyFill="1" applyBorder="1" applyAlignment="1">
      <alignment horizontal="left"/>
    </xf>
    <xf numFmtId="0" fontId="41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vertical="center" wrapText="1"/>
    </xf>
    <xf numFmtId="3" fontId="24" fillId="2" borderId="0" xfId="0" applyNumberFormat="1" applyFont="1" applyFill="1" applyBorder="1" applyAlignment="1" applyProtection="1">
      <alignment wrapText="1"/>
    </xf>
    <xf numFmtId="0" fontId="24" fillId="2" borderId="0" xfId="0" applyNumberFormat="1" applyFont="1" applyFill="1" applyBorder="1" applyAlignment="1" applyProtection="1">
      <alignment wrapText="1"/>
    </xf>
    <xf numFmtId="0" fontId="36" fillId="2" borderId="0" xfId="0" applyNumberFormat="1" applyFont="1" applyFill="1" applyBorder="1" applyAlignment="1" applyProtection="1"/>
    <xf numFmtId="3" fontId="21" fillId="2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" fillId="2" borderId="0" xfId="0" quotePrefix="1" applyFont="1" applyFill="1" applyBorder="1" applyAlignment="1">
      <alignment horizontal="left" vertical="center"/>
    </xf>
    <xf numFmtId="0" fontId="17" fillId="2" borderId="0" xfId="0" quotePrefix="1" applyFont="1" applyFill="1" applyBorder="1" applyAlignment="1">
      <alignment horizontal="left" vertical="center"/>
    </xf>
    <xf numFmtId="3" fontId="37" fillId="2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0" fontId="21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0" fontId="22" fillId="0" borderId="2" xfId="0" applyNumberFormat="1" applyFont="1" applyFill="1" applyBorder="1" applyAlignment="1" applyProtection="1">
      <alignment horizontal="center" vertical="center"/>
    </xf>
    <xf numFmtId="164" fontId="41" fillId="2" borderId="2" xfId="0" applyNumberFormat="1" applyFont="1" applyFill="1" applyBorder="1" applyAlignment="1">
      <alignment horizontal="left" vertical="center"/>
    </xf>
    <xf numFmtId="0" fontId="41" fillId="2" borderId="2" xfId="0" applyNumberFormat="1" applyFont="1" applyFill="1" applyBorder="1" applyAlignment="1" applyProtection="1">
      <alignment vertical="center"/>
    </xf>
    <xf numFmtId="0" fontId="15" fillId="0" borderId="0" xfId="0" quotePrefix="1" applyNumberFormat="1" applyFont="1" applyFill="1" applyBorder="1" applyAlignment="1" applyProtection="1">
      <alignment horizontal="left" vertical="justify"/>
    </xf>
    <xf numFmtId="164" fontId="41" fillId="2" borderId="0" xfId="0" applyNumberFormat="1" applyFont="1" applyFill="1" applyBorder="1" applyAlignment="1">
      <alignment horizontal="left"/>
    </xf>
    <xf numFmtId="0" fontId="24" fillId="0" borderId="0" xfId="0" quotePrefix="1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5" fillId="0" borderId="0" xfId="0" quotePrefix="1" applyNumberFormat="1" applyFont="1" applyFill="1" applyBorder="1" applyAlignment="1" applyProtection="1">
      <alignment horizontal="left"/>
    </xf>
    <xf numFmtId="0" fontId="17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16" fillId="2" borderId="0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justify"/>
    </xf>
    <xf numFmtId="0" fontId="4" fillId="0" borderId="0" xfId="0" quotePrefix="1" applyFont="1" applyBorder="1" applyAlignment="1">
      <alignment horizontal="left" vertical="top"/>
    </xf>
    <xf numFmtId="0" fontId="14" fillId="0" borderId="0" xfId="0" quotePrefix="1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justify"/>
    </xf>
    <xf numFmtId="0" fontId="14" fillId="0" borderId="0" xfId="0" applyFont="1" applyBorder="1" applyAlignment="1">
      <alignment horizontal="left" vertical="justify"/>
    </xf>
    <xf numFmtId="0" fontId="2" fillId="0" borderId="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0" fillId="2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3" fontId="34" fillId="3" borderId="0" xfId="0" applyNumberFormat="1" applyFont="1" applyFill="1" applyBorder="1" applyAlignment="1" applyProtection="1">
      <alignment wrapText="1"/>
    </xf>
    <xf numFmtId="3" fontId="23" fillId="3" borderId="0" xfId="0" applyNumberFormat="1" applyFont="1" applyFill="1" applyBorder="1" applyAlignment="1" applyProtection="1">
      <alignment wrapText="1"/>
    </xf>
    <xf numFmtId="3" fontId="23" fillId="3" borderId="0" xfId="0" applyNumberFormat="1" applyFont="1" applyFill="1" applyBorder="1" applyAlignment="1" applyProtection="1"/>
    <xf numFmtId="0" fontId="48" fillId="2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3" fontId="50" fillId="2" borderId="0" xfId="0" applyNumberFormat="1" applyFont="1" applyFill="1" applyBorder="1" applyAlignment="1" applyProtection="1"/>
    <xf numFmtId="0" fontId="49" fillId="0" borderId="0" xfId="0" quotePrefix="1" applyFont="1" applyBorder="1" applyAlignment="1">
      <alignment horizontal="left"/>
    </xf>
    <xf numFmtId="0" fontId="49" fillId="0" borderId="0" xfId="0" quotePrefix="1" applyFont="1" applyBorder="1" applyAlignment="1">
      <alignment horizontal="left" vertical="center"/>
    </xf>
    <xf numFmtId="3" fontId="12" fillId="0" borderId="0" xfId="0" applyNumberFormat="1" applyFont="1" applyFill="1" applyBorder="1" applyAlignment="1" applyProtection="1"/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51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3" fontId="34" fillId="2" borderId="0" xfId="0" applyNumberFormat="1" applyFont="1" applyFill="1" applyBorder="1" applyAlignment="1" applyProtection="1">
      <alignment wrapText="1"/>
    </xf>
    <xf numFmtId="3" fontId="24" fillId="2" borderId="0" xfId="0" applyNumberFormat="1" applyFont="1" applyFill="1" applyBorder="1" applyAlignment="1" applyProtection="1">
      <alignment horizontal="right" wrapText="1"/>
    </xf>
    <xf numFmtId="0" fontId="0" fillId="0" borderId="0" xfId="0" applyNumberFormat="1" applyFill="1" applyBorder="1" applyAlignment="1" applyProtection="1">
      <alignment wrapText="1"/>
    </xf>
    <xf numFmtId="3" fontId="2" fillId="3" borderId="0" xfId="0" applyNumberFormat="1" applyFont="1" applyFill="1" applyBorder="1" applyAlignment="1" applyProtection="1"/>
    <xf numFmtId="4" fontId="24" fillId="3" borderId="0" xfId="0" applyNumberFormat="1" applyFont="1" applyFill="1" applyBorder="1" applyAlignment="1" applyProtection="1">
      <alignment wrapText="1"/>
    </xf>
    <xf numFmtId="0" fontId="17" fillId="3" borderId="0" xfId="0" applyFont="1" applyFill="1" applyBorder="1" applyAlignment="1">
      <alignment horizontal="left" vertical="center"/>
    </xf>
    <xf numFmtId="3" fontId="34" fillId="3" borderId="0" xfId="0" applyNumberFormat="1" applyFont="1" applyFill="1" applyBorder="1" applyAlignment="1" applyProtection="1"/>
    <xf numFmtId="4" fontId="34" fillId="3" borderId="0" xfId="0" applyNumberFormat="1" applyFont="1" applyFill="1" applyBorder="1" applyAlignment="1" applyProtection="1">
      <alignment wrapText="1"/>
    </xf>
    <xf numFmtId="0" fontId="17" fillId="3" borderId="0" xfId="0" quotePrefix="1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 applyProtection="1"/>
    <xf numFmtId="0" fontId="17" fillId="3" borderId="0" xfId="0" applyFont="1" applyFill="1" applyBorder="1" applyAlignment="1">
      <alignment vertical="center"/>
    </xf>
    <xf numFmtId="3" fontId="14" fillId="2" borderId="0" xfId="0" applyNumberFormat="1" applyFont="1" applyFill="1" applyBorder="1" applyAlignment="1" applyProtection="1"/>
    <xf numFmtId="4" fontId="14" fillId="2" borderId="0" xfId="0" applyNumberFormat="1" applyFont="1" applyFill="1" applyBorder="1" applyAlignment="1" applyProtection="1"/>
    <xf numFmtId="0" fontId="34" fillId="3" borderId="0" xfId="0" applyNumberFormat="1" applyFont="1" applyFill="1" applyBorder="1" applyAlignment="1" applyProtection="1">
      <alignment wrapText="1"/>
    </xf>
    <xf numFmtId="0" fontId="24" fillId="2" borderId="0" xfId="0" applyNumberFormat="1" applyFont="1" applyFill="1" applyBorder="1" applyAlignment="1" applyProtection="1"/>
    <xf numFmtId="0" fontId="38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 applyProtection="1">
      <alignment wrapText="1"/>
    </xf>
    <xf numFmtId="0" fontId="43" fillId="2" borderId="0" xfId="0" applyFont="1" applyFill="1" applyBorder="1" applyAlignment="1">
      <alignment horizontal="left"/>
    </xf>
    <xf numFmtId="0" fontId="25" fillId="2" borderId="0" xfId="0" applyNumberFormat="1" applyFont="1" applyFill="1" applyBorder="1" applyAlignment="1" applyProtection="1"/>
    <xf numFmtId="4" fontId="47" fillId="0" borderId="0" xfId="0" applyNumberFormat="1" applyFont="1" applyFill="1" applyBorder="1" applyAlignment="1" applyProtection="1">
      <alignment wrapText="1"/>
    </xf>
    <xf numFmtId="3" fontId="47" fillId="0" borderId="0" xfId="0" applyNumberFormat="1" applyFont="1" applyFill="1" applyBorder="1" applyAlignment="1" applyProtection="1">
      <alignment wrapText="1"/>
    </xf>
    <xf numFmtId="3" fontId="48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3" fontId="23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4" fontId="23" fillId="2" borderId="0" xfId="0" applyNumberFormat="1" applyFont="1" applyFill="1" applyBorder="1" applyAlignment="1" applyProtection="1"/>
    <xf numFmtId="4" fontId="3" fillId="2" borderId="0" xfId="0" applyNumberFormat="1" applyFont="1" applyFill="1" applyBorder="1" applyAlignment="1" applyProtection="1"/>
    <xf numFmtId="0" fontId="15" fillId="4" borderId="0" xfId="0" applyNumberFormat="1" applyFont="1" applyFill="1" applyBorder="1" applyAlignment="1" applyProtection="1">
      <alignment vertical="center" wrapText="1"/>
    </xf>
    <xf numFmtId="3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 wrapText="1"/>
    </xf>
    <xf numFmtId="3" fontId="23" fillId="4" borderId="0" xfId="0" applyNumberFormat="1" applyFont="1" applyFill="1" applyBorder="1" applyAlignment="1" applyProtection="1"/>
    <xf numFmtId="0" fontId="53" fillId="4" borderId="0" xfId="0" applyNumberFormat="1" applyFont="1" applyFill="1" applyBorder="1" applyAlignment="1" applyProtection="1">
      <alignment vertical="center" wrapText="1"/>
    </xf>
    <xf numFmtId="9" fontId="15" fillId="0" borderId="0" xfId="1" applyFont="1" applyFill="1" applyBorder="1" applyAlignment="1" applyProtection="1">
      <alignment wrapText="1"/>
    </xf>
    <xf numFmtId="9" fontId="0" fillId="0" borderId="0" xfId="1" applyFont="1" applyFill="1" applyBorder="1" applyAlignment="1" applyProtection="1"/>
    <xf numFmtId="3" fontId="14" fillId="0" borderId="0" xfId="1" applyNumberFormat="1" applyFont="1" applyFill="1" applyBorder="1" applyAlignment="1" applyProtection="1"/>
    <xf numFmtId="3" fontId="22" fillId="3" borderId="0" xfId="0" applyNumberFormat="1" applyFont="1" applyFill="1" applyBorder="1" applyAlignment="1" applyProtection="1"/>
    <xf numFmtId="4" fontId="24" fillId="3" borderId="0" xfId="0" applyNumberFormat="1" applyFont="1" applyFill="1" applyBorder="1" applyAlignment="1" applyProtection="1">
      <alignment horizontal="right" wrapText="1"/>
    </xf>
    <xf numFmtId="0" fontId="56" fillId="2" borderId="0" xfId="0" applyNumberFormat="1" applyFont="1" applyFill="1" applyBorder="1" applyAlignment="1" applyProtection="1"/>
    <xf numFmtId="0" fontId="57" fillId="2" borderId="0" xfId="0" applyNumberFormat="1" applyFont="1" applyFill="1" applyBorder="1" applyAlignment="1" applyProtection="1"/>
    <xf numFmtId="3" fontId="59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 applyProtection="1">
      <alignment horizontal="center" vertical="center"/>
    </xf>
    <xf numFmtId="0" fontId="61" fillId="0" borderId="0" xfId="0" applyNumberFormat="1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 applyProtection="1">
      <alignment wrapText="1"/>
    </xf>
    <xf numFmtId="4" fontId="58" fillId="2" borderId="0" xfId="0" applyNumberFormat="1" applyFont="1" applyFill="1" applyBorder="1" applyAlignment="1" applyProtection="1">
      <alignment wrapText="1"/>
    </xf>
    <xf numFmtId="4" fontId="63" fillId="2" borderId="0" xfId="0" applyNumberFormat="1" applyFont="1" applyFill="1" applyBorder="1" applyAlignment="1" applyProtection="1">
      <alignment wrapText="1"/>
    </xf>
    <xf numFmtId="4" fontId="63" fillId="2" borderId="0" xfId="0" applyNumberFormat="1" applyFont="1" applyFill="1" applyBorder="1" applyAlignment="1" applyProtection="1">
      <alignment horizontal="right" wrapText="1"/>
    </xf>
    <xf numFmtId="0" fontId="58" fillId="2" borderId="0" xfId="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/>
    <xf numFmtId="0" fontId="65" fillId="0" borderId="0" xfId="0" applyNumberFormat="1" applyFont="1" applyFill="1" applyBorder="1" applyAlignment="1" applyProtection="1"/>
    <xf numFmtId="0" fontId="66" fillId="0" borderId="0" xfId="0" applyNumberFormat="1" applyFont="1" applyFill="1" applyBorder="1" applyAlignment="1" applyProtection="1"/>
    <xf numFmtId="3" fontId="62" fillId="3" borderId="0" xfId="0" applyNumberFormat="1" applyFont="1" applyFill="1" applyBorder="1" applyAlignment="1" applyProtection="1"/>
    <xf numFmtId="3" fontId="58" fillId="3" borderId="0" xfId="0" applyNumberFormat="1" applyFont="1" applyFill="1" applyBorder="1" applyAlignment="1" applyProtection="1"/>
    <xf numFmtId="3" fontId="63" fillId="3" borderId="0" xfId="0" applyNumberFormat="1" applyFont="1" applyFill="1" applyBorder="1" applyAlignment="1" applyProtection="1"/>
    <xf numFmtId="3" fontId="64" fillId="3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 applyProtection="1">
      <alignment vertical="center"/>
    </xf>
    <xf numFmtId="3" fontId="68" fillId="0" borderId="8" xfId="4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vertical="center"/>
    </xf>
    <xf numFmtId="3" fontId="24" fillId="3" borderId="0" xfId="0" applyNumberFormat="1" applyFont="1" applyFill="1" applyBorder="1" applyAlignment="1" applyProtection="1"/>
    <xf numFmtId="3" fontId="43" fillId="0" borderId="0" xfId="0" applyNumberFormat="1" applyFont="1" applyBorder="1" applyAlignment="1">
      <alignment vertical="center"/>
    </xf>
    <xf numFmtId="3" fontId="38" fillId="3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3" fontId="47" fillId="0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22" fillId="3" borderId="0" xfId="0" applyNumberFormat="1" applyFont="1" applyFill="1" applyBorder="1" applyAlignment="1" applyProtection="1">
      <alignment wrapText="1"/>
    </xf>
    <xf numFmtId="0" fontId="34" fillId="3" borderId="0" xfId="0" quotePrefix="1" applyNumberFormat="1" applyFont="1" applyFill="1" applyBorder="1" applyAlignment="1" applyProtection="1">
      <alignment horizontal="left" wrapText="1"/>
    </xf>
    <xf numFmtId="0" fontId="23" fillId="3" borderId="0" xfId="0" applyNumberFormat="1" applyFont="1" applyFill="1" applyBorder="1" applyAlignment="1" applyProtection="1"/>
    <xf numFmtId="3" fontId="24" fillId="3" borderId="0" xfId="0" applyNumberFormat="1" applyFont="1" applyFill="1" applyBorder="1" applyAlignment="1" applyProtection="1">
      <alignment wrapText="1"/>
    </xf>
    <xf numFmtId="0" fontId="23" fillId="3" borderId="0" xfId="0" quotePrefix="1" applyNumberFormat="1" applyFont="1" applyFill="1" applyBorder="1" applyAlignment="1" applyProtection="1">
      <alignment horizontal="left" wrapText="1"/>
    </xf>
    <xf numFmtId="3" fontId="22" fillId="3" borderId="0" xfId="0" applyNumberFormat="1" applyFont="1" applyFill="1" applyBorder="1" applyAlignment="1" applyProtection="1">
      <alignment wrapText="1"/>
    </xf>
    <xf numFmtId="0" fontId="24" fillId="3" borderId="0" xfId="0" quotePrefix="1" applyNumberFormat="1" applyFont="1" applyFill="1" applyBorder="1" applyAlignment="1" applyProtection="1">
      <alignment horizontal="left" wrapText="1"/>
    </xf>
    <xf numFmtId="0" fontId="34" fillId="3" borderId="0" xfId="0" applyNumberFormat="1" applyFont="1" applyFill="1" applyBorder="1" applyAlignment="1" applyProtection="1"/>
    <xf numFmtId="0" fontId="34" fillId="3" borderId="0" xfId="0" applyNumberFormat="1" applyFont="1" applyFill="1" applyBorder="1" applyAlignment="1" applyProtection="1">
      <alignment horizontal="right"/>
    </xf>
    <xf numFmtId="0" fontId="22" fillId="3" borderId="0" xfId="0" quotePrefix="1" applyNumberFormat="1" applyFont="1" applyFill="1" applyBorder="1" applyAlignment="1" applyProtection="1">
      <alignment horizontal="left" wrapText="1"/>
    </xf>
    <xf numFmtId="0" fontId="22" fillId="3" borderId="0" xfId="0" applyNumberFormat="1" applyFont="1" applyFill="1" applyBorder="1" applyAlignment="1" applyProtection="1"/>
    <xf numFmtId="0" fontId="22" fillId="3" borderId="0" xfId="0" applyNumberFormat="1" applyFont="1" applyFill="1" applyBorder="1" applyAlignment="1" applyProtection="1">
      <alignment horizontal="left" wrapText="1"/>
    </xf>
    <xf numFmtId="0" fontId="70" fillId="0" borderId="0" xfId="0" applyNumberFormat="1" applyFont="1" applyFill="1" applyBorder="1" applyAlignment="1" applyProtection="1"/>
    <xf numFmtId="3" fontId="23" fillId="3" borderId="0" xfId="0" applyNumberFormat="1" applyFont="1" applyFill="1" applyBorder="1" applyAlignment="1" applyProtection="1">
      <alignment vertical="center"/>
    </xf>
    <xf numFmtId="3" fontId="38" fillId="3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 applyProtection="1"/>
    <xf numFmtId="3" fontId="64" fillId="3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vertical="center"/>
    </xf>
    <xf numFmtId="0" fontId="21" fillId="3" borderId="0" xfId="0" applyNumberFormat="1" applyFont="1" applyFill="1" applyBorder="1" applyAlignment="1" applyProtection="1"/>
    <xf numFmtId="0" fontId="64" fillId="3" borderId="0" xfId="0" applyNumberFormat="1" applyFont="1" applyFill="1" applyBorder="1" applyAlignment="1" applyProtection="1"/>
    <xf numFmtId="3" fontId="67" fillId="3" borderId="0" xfId="0" applyNumberFormat="1" applyFont="1" applyFill="1" applyBorder="1" applyAlignment="1">
      <alignment horizontal="right" vertical="center"/>
    </xf>
    <xf numFmtId="0" fontId="65" fillId="3" borderId="0" xfId="0" applyNumberFormat="1" applyFont="1" applyFill="1" applyBorder="1" applyAlignment="1" applyProtection="1"/>
    <xf numFmtId="0" fontId="34" fillId="2" borderId="0" xfId="0" applyNumberFormat="1" applyFont="1" applyFill="1" applyBorder="1" applyAlignment="1" applyProtection="1">
      <alignment wrapText="1"/>
    </xf>
    <xf numFmtId="0" fontId="23" fillId="3" borderId="0" xfId="0" applyNumberFormat="1" applyFont="1" applyFill="1" applyBorder="1" applyAlignment="1" applyProtection="1">
      <alignment vertical="top" wrapText="1"/>
    </xf>
    <xf numFmtId="0" fontId="56" fillId="3" borderId="0" xfId="0" applyNumberFormat="1" applyFont="1" applyFill="1" applyBorder="1" applyAlignment="1" applyProtection="1"/>
    <xf numFmtId="0" fontId="57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" fillId="2" borderId="0" xfId="0" quotePrefix="1" applyNumberFormat="1" applyFont="1" applyFill="1" applyBorder="1" applyAlignment="1" applyProtection="1">
      <alignment horizontal="left"/>
    </xf>
    <xf numFmtId="3" fontId="33" fillId="3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top"/>
    </xf>
    <xf numFmtId="0" fontId="22" fillId="0" borderId="3" xfId="0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center" vertical="center" wrapText="1"/>
    </xf>
    <xf numFmtId="0" fontId="32" fillId="0" borderId="5" xfId="0" quotePrefix="1" applyFont="1" applyBorder="1" applyAlignment="1">
      <alignment horizontal="left" vertical="center" wrapText="1"/>
    </xf>
    <xf numFmtId="0" fontId="22" fillId="2" borderId="0" xfId="0" applyNumberFormat="1" applyFont="1" applyFill="1" applyBorder="1" applyAlignment="1" applyProtection="1">
      <alignment horizontal="left"/>
    </xf>
    <xf numFmtId="0" fontId="23" fillId="2" borderId="0" xfId="0" applyNumberFormat="1" applyFont="1" applyFill="1" applyBorder="1" applyAlignment="1" applyProtection="1">
      <alignment horizontal="left"/>
    </xf>
    <xf numFmtId="0" fontId="3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left" vertical="top"/>
    </xf>
    <xf numFmtId="0" fontId="15" fillId="2" borderId="0" xfId="0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17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0" xfId="0" quotePrefix="1" applyFont="1" applyFill="1" applyBorder="1" applyAlignment="1">
      <alignment horizontal="left" vertical="top"/>
    </xf>
    <xf numFmtId="0" fontId="14" fillId="2" borderId="0" xfId="0" applyNumberFormat="1" applyFont="1" applyFill="1" applyBorder="1" applyAlignment="1" applyProtection="1">
      <alignment horizontal="left" vertical="top"/>
    </xf>
    <xf numFmtId="0" fontId="17" fillId="2" borderId="0" xfId="0" quotePrefix="1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center"/>
    </xf>
    <xf numFmtId="0" fontId="21" fillId="2" borderId="0" xfId="0" applyNumberFormat="1" applyFont="1" applyFill="1" applyBorder="1" applyAlignment="1" applyProtection="1">
      <alignment horizontal="left" vertical="top"/>
    </xf>
    <xf numFmtId="0" fontId="22" fillId="2" borderId="0" xfId="0" applyNumberFormat="1" applyFont="1" applyFill="1" applyBorder="1" applyAlignment="1" applyProtection="1">
      <alignment horizontal="left" vertical="top"/>
    </xf>
    <xf numFmtId="0" fontId="38" fillId="2" borderId="0" xfId="0" applyFont="1" applyFill="1" applyBorder="1" applyAlignment="1">
      <alignment horizontal="left" vertical="top"/>
    </xf>
    <xf numFmtId="0" fontId="23" fillId="2" borderId="0" xfId="0" applyNumberFormat="1" applyFont="1" applyFill="1" applyBorder="1" applyAlignment="1" applyProtection="1">
      <alignment horizontal="left" vertical="top"/>
    </xf>
    <xf numFmtId="0" fontId="3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6" fillId="2" borderId="0" xfId="0" quotePrefix="1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22" fillId="2" borderId="5" xfId="0" applyNumberFormat="1" applyFont="1" applyFill="1" applyBorder="1" applyAlignment="1" applyProtection="1">
      <alignment horizontal="left" wrapText="1"/>
    </xf>
    <xf numFmtId="0" fontId="23" fillId="2" borderId="5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22" fillId="3" borderId="0" xfId="0" applyNumberFormat="1" applyFont="1" applyFill="1" applyBorder="1" applyAlignment="1" applyProtection="1">
      <alignment horizontal="left" vertical="top" wrapText="1"/>
    </xf>
    <xf numFmtId="0" fontId="23" fillId="3" borderId="0" xfId="0" applyNumberFormat="1" applyFont="1" applyFill="1" applyBorder="1" applyAlignment="1" applyProtection="1">
      <alignment horizontal="left" wrapText="1"/>
    </xf>
    <xf numFmtId="0" fontId="56" fillId="2" borderId="0" xfId="0" applyNumberFormat="1" applyFont="1" applyFill="1" applyBorder="1" applyAlignment="1" applyProtection="1">
      <alignment horizontal="left" wrapText="1"/>
    </xf>
    <xf numFmtId="0" fontId="34" fillId="3" borderId="0" xfId="0" applyNumberFormat="1" applyFont="1" applyFill="1" applyBorder="1" applyAlignment="1" applyProtection="1">
      <alignment horizontal="left" wrapText="1"/>
    </xf>
    <xf numFmtId="0" fontId="34" fillId="3" borderId="0" xfId="0" applyNumberFormat="1" applyFont="1" applyFill="1" applyBorder="1" applyAlignment="1" applyProtection="1">
      <alignment horizontal="left" vertical="top" wrapText="1"/>
    </xf>
    <xf numFmtId="0" fontId="24" fillId="3" borderId="0" xfId="0" applyNumberFormat="1" applyFont="1" applyFill="1" applyBorder="1" applyAlignment="1" applyProtection="1">
      <alignment horizontal="left" wrapText="1"/>
    </xf>
    <xf numFmtId="0" fontId="23" fillId="2" borderId="0" xfId="0" applyNumberFormat="1" applyFont="1" applyFill="1" applyBorder="1" applyAlignment="1" applyProtection="1">
      <alignment horizontal="left" wrapText="1"/>
    </xf>
    <xf numFmtId="0" fontId="57" fillId="2" borderId="0" xfId="0" applyNumberFormat="1" applyFont="1" applyFill="1" applyBorder="1" applyAlignment="1" applyProtection="1">
      <alignment horizontal="left" wrapText="1"/>
    </xf>
    <xf numFmtId="0" fontId="15" fillId="2" borderId="0" xfId="0" applyNumberFormat="1" applyFont="1" applyFill="1" applyBorder="1" applyAlignment="1" applyProtection="1">
      <alignment horizontal="left" wrapText="1"/>
    </xf>
    <xf numFmtId="0" fontId="15" fillId="2" borderId="0" xfId="0" applyNumberFormat="1" applyFont="1" applyFill="1" applyBorder="1" applyAlignment="1" applyProtection="1">
      <alignment horizontal="left" vertical="top" wrapText="1"/>
    </xf>
    <xf numFmtId="0" fontId="24" fillId="2" borderId="0" xfId="0" applyNumberFormat="1" applyFont="1" applyFill="1" applyBorder="1" applyAlignment="1" applyProtection="1">
      <alignment horizontal="left" wrapText="1"/>
    </xf>
    <xf numFmtId="0" fontId="14" fillId="2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8" fillId="2" borderId="5" xfId="0" applyNumberFormat="1" applyFont="1" applyFill="1" applyBorder="1" applyAlignment="1" applyProtection="1">
      <alignment horizontal="left"/>
    </xf>
    <xf numFmtId="0" fontId="2" fillId="2" borderId="5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left"/>
    </xf>
    <xf numFmtId="0" fontId="2" fillId="4" borderId="0" xfId="0" applyNumberFormat="1" applyFont="1" applyFill="1" applyBorder="1" applyAlignment="1" applyProtection="1">
      <alignment horizontal="left" vertical="center"/>
    </xf>
    <xf numFmtId="0" fontId="2" fillId="4" borderId="0" xfId="0" applyNumberFormat="1" applyFont="1" applyFill="1" applyBorder="1" applyAlignment="1" applyProtection="1">
      <alignment horizontal="left" vertical="top"/>
    </xf>
    <xf numFmtId="0" fontId="14" fillId="4" borderId="0" xfId="0" applyNumberFormat="1" applyFont="1" applyFill="1" applyBorder="1" applyAlignment="1" applyProtection="1">
      <alignment horizontal="left" vertical="center"/>
    </xf>
    <xf numFmtId="0" fontId="15" fillId="2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 wrapText="1"/>
    </xf>
    <xf numFmtId="0" fontId="43" fillId="2" borderId="0" xfId="0" quotePrefix="1" applyFont="1" applyFill="1" applyBorder="1" applyAlignment="1">
      <alignment horizontal="left"/>
    </xf>
    <xf numFmtId="0" fontId="43" fillId="2" borderId="0" xfId="0" applyFont="1" applyFill="1" applyBorder="1" applyAlignment="1">
      <alignment horizontal="left" vertical="center"/>
    </xf>
    <xf numFmtId="0" fontId="14" fillId="3" borderId="0" xfId="0" applyNumberFormat="1" applyFont="1" applyFill="1" applyBorder="1" applyAlignment="1" applyProtection="1"/>
    <xf numFmtId="0" fontId="34" fillId="3" borderId="0" xfId="0" applyNumberFormat="1" applyFont="1" applyFill="1" applyBorder="1" applyAlignment="1" applyProtection="1">
      <alignment vertical="top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4" fontId="58" fillId="0" borderId="0" xfId="0" applyNumberFormat="1" applyFont="1" applyFill="1" applyBorder="1" applyAlignment="1" applyProtection="1">
      <alignment wrapText="1"/>
    </xf>
    <xf numFmtId="4" fontId="34" fillId="2" borderId="0" xfId="0" applyNumberFormat="1" applyFont="1" applyFill="1" applyBorder="1" applyAlignment="1" applyProtection="1">
      <alignment horizontal="right" wrapText="1"/>
    </xf>
    <xf numFmtId="4" fontId="58" fillId="2" borderId="0" xfId="0" applyNumberFormat="1" applyFont="1" applyFill="1" applyBorder="1" applyAlignment="1" applyProtection="1">
      <alignment horizontal="right" wrapText="1"/>
    </xf>
    <xf numFmtId="3" fontId="14" fillId="3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7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75" fillId="0" borderId="0" xfId="0" applyNumberFormat="1" applyFont="1" applyFill="1" applyBorder="1" applyAlignment="1" applyProtection="1"/>
    <xf numFmtId="3" fontId="76" fillId="0" borderId="0" xfId="0" applyNumberFormat="1" applyFont="1" applyFill="1" applyBorder="1" applyAlignment="1" applyProtection="1"/>
    <xf numFmtId="3" fontId="73" fillId="2" borderId="0" xfId="0" applyNumberFormat="1" applyFont="1" applyFill="1" applyBorder="1" applyAlignment="1" applyProtection="1"/>
    <xf numFmtId="0" fontId="14" fillId="3" borderId="0" xfId="0" applyNumberFormat="1" applyFont="1" applyFill="1" applyBorder="1" applyAlignment="1" applyProtection="1">
      <alignment horizontal="left" vertical="top"/>
    </xf>
    <xf numFmtId="0" fontId="77" fillId="3" borderId="0" xfId="0" applyFont="1" applyFill="1" applyBorder="1" applyAlignment="1">
      <alignment horizontal="left" vertical="top"/>
    </xf>
    <xf numFmtId="0" fontId="77" fillId="2" borderId="0" xfId="0" applyFont="1" applyFill="1" applyBorder="1" applyAlignment="1">
      <alignment horizontal="left" vertical="top"/>
    </xf>
    <xf numFmtId="0" fontId="17" fillId="2" borderId="0" xfId="0" quotePrefix="1" applyFont="1" applyFill="1" applyBorder="1" applyAlignment="1">
      <alignment horizontal="left" vertical="center" wrapText="1"/>
    </xf>
    <xf numFmtId="3" fontId="56" fillId="5" borderId="0" xfId="0" applyNumberFormat="1" applyFont="1" applyFill="1" applyBorder="1" applyAlignment="1" applyProtection="1"/>
    <xf numFmtId="0" fontId="17" fillId="2" borderId="0" xfId="0" applyFont="1" applyFill="1" applyBorder="1" applyAlignment="1">
      <alignment horizontal="left" vertical="center" wrapText="1"/>
    </xf>
    <xf numFmtId="0" fontId="73" fillId="2" borderId="0" xfId="0" applyNumberFormat="1" applyFont="1" applyFill="1" applyBorder="1" applyAlignment="1" applyProtection="1">
      <alignment horizontal="left" vertical="top"/>
    </xf>
    <xf numFmtId="0" fontId="34" fillId="2" borderId="0" xfId="0" applyNumberFormat="1" applyFont="1" applyFill="1" applyBorder="1" applyAlignment="1" applyProtection="1">
      <alignment horizontal="left" vertical="top"/>
    </xf>
    <xf numFmtId="0" fontId="78" fillId="2" borderId="0" xfId="0" applyFont="1" applyFill="1" applyBorder="1" applyAlignment="1">
      <alignment horizontal="left" vertical="top"/>
    </xf>
    <xf numFmtId="0" fontId="73" fillId="2" borderId="0" xfId="0" applyNumberFormat="1" applyFont="1" applyFill="1" applyBorder="1" applyAlignment="1" applyProtection="1"/>
    <xf numFmtId="0" fontId="73" fillId="3" borderId="0" xfId="0" applyNumberFormat="1" applyFont="1" applyFill="1" applyBorder="1" applyAlignment="1" applyProtection="1"/>
    <xf numFmtId="0" fontId="38" fillId="2" borderId="0" xfId="0" quotePrefix="1" applyFont="1" applyFill="1" applyBorder="1" applyAlignment="1">
      <alignment horizontal="left" vertical="top"/>
    </xf>
    <xf numFmtId="0" fontId="38" fillId="2" borderId="0" xfId="0" quotePrefix="1" applyFont="1" applyFill="1" applyBorder="1" applyAlignment="1">
      <alignment horizontal="left" vertical="center"/>
    </xf>
    <xf numFmtId="4" fontId="34" fillId="2" borderId="0" xfId="0" applyNumberFormat="1" applyFont="1" applyFill="1" applyBorder="1" applyAlignment="1" applyProtection="1"/>
    <xf numFmtId="0" fontId="14" fillId="2" borderId="0" xfId="0" quotePrefix="1" applyNumberFormat="1" applyFont="1" applyFill="1" applyBorder="1" applyAlignment="1" applyProtection="1">
      <alignment horizontal="left" vertical="top"/>
    </xf>
    <xf numFmtId="3" fontId="14" fillId="2" borderId="0" xfId="0" quotePrefix="1" applyNumberFormat="1" applyFont="1" applyFill="1" applyBorder="1" applyAlignment="1" applyProtection="1">
      <alignment horizontal="left"/>
    </xf>
    <xf numFmtId="0" fontId="79" fillId="2" borderId="0" xfId="0" quotePrefix="1" applyFont="1" applyFill="1" applyBorder="1" applyAlignment="1">
      <alignment horizontal="left" vertical="top"/>
    </xf>
    <xf numFmtId="3" fontId="80" fillId="2" borderId="0" xfId="0" quotePrefix="1" applyNumberFormat="1" applyFont="1" applyFill="1" applyBorder="1" applyAlignment="1" applyProtection="1">
      <alignment horizontal="left"/>
    </xf>
    <xf numFmtId="3" fontId="80" fillId="2" borderId="0" xfId="0" applyNumberFormat="1" applyFont="1" applyFill="1" applyBorder="1" applyAlignment="1" applyProtection="1"/>
    <xf numFmtId="0" fontId="77" fillId="2" borderId="0" xfId="0" quotePrefix="1" applyFont="1" applyFill="1" applyBorder="1" applyAlignment="1">
      <alignment horizontal="left" vertical="top"/>
    </xf>
    <xf numFmtId="0" fontId="14" fillId="2" borderId="0" xfId="0" applyNumberFormat="1" applyFont="1" applyFill="1" applyBorder="1" applyAlignment="1" applyProtection="1">
      <alignment horizontal="left"/>
    </xf>
    <xf numFmtId="0" fontId="81" fillId="2" borderId="5" xfId="0" applyNumberFormat="1" applyFont="1" applyFill="1" applyBorder="1" applyAlignment="1" applyProtection="1"/>
    <xf numFmtId="0" fontId="14" fillId="0" borderId="0" xfId="0" quotePrefix="1" applyNumberFormat="1" applyFont="1" applyFill="1" applyBorder="1" applyAlignment="1" applyProtection="1">
      <alignment horizontal="left" vertical="justify"/>
    </xf>
    <xf numFmtId="0" fontId="33" fillId="2" borderId="0" xfId="0" applyFont="1" applyFill="1" applyBorder="1" applyAlignment="1">
      <alignment vertical="center"/>
    </xf>
    <xf numFmtId="0" fontId="54" fillId="2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0" fontId="54" fillId="0" borderId="0" xfId="0" applyNumberFormat="1" applyFont="1" applyFill="1" applyBorder="1" applyAlignment="1" applyProtection="1"/>
    <xf numFmtId="4" fontId="34" fillId="0" borderId="0" xfId="0" applyNumberFormat="1" applyFont="1" applyFill="1" applyBorder="1" applyAlignment="1" applyProtection="1">
      <alignment horizontal="right" wrapText="1"/>
    </xf>
    <xf numFmtId="3" fontId="54" fillId="0" borderId="0" xfId="0" applyNumberFormat="1" applyFont="1" applyFill="1" applyBorder="1" applyAlignment="1" applyProtection="1"/>
    <xf numFmtId="3" fontId="54" fillId="2" borderId="0" xfId="0" applyNumberFormat="1" applyFont="1" applyFill="1" applyBorder="1" applyAlignment="1" applyProtection="1"/>
    <xf numFmtId="9" fontId="14" fillId="0" borderId="0" xfId="1" applyFont="1" applyFill="1" applyBorder="1" applyAlignment="1" applyProtection="1">
      <alignment horizontal="left" vertical="center" wrapText="1"/>
    </xf>
    <xf numFmtId="9" fontId="14" fillId="0" borderId="0" xfId="1" applyFont="1" applyFill="1" applyBorder="1" applyAlignment="1" applyProtection="1">
      <alignment wrapText="1"/>
    </xf>
    <xf numFmtId="9" fontId="54" fillId="0" borderId="0" xfId="1" applyFont="1" applyFill="1" applyBorder="1" applyAlignment="1" applyProtection="1"/>
    <xf numFmtId="0" fontId="14" fillId="0" borderId="0" xfId="0" quotePrefix="1" applyNumberFormat="1" applyFont="1" applyFill="1" applyBorder="1" applyAlignment="1" applyProtection="1">
      <alignment horizontal="left"/>
    </xf>
    <xf numFmtId="0" fontId="41" fillId="0" borderId="0" xfId="0" applyNumberFormat="1" applyFont="1" applyFill="1" applyBorder="1" applyAlignment="1" applyProtection="1"/>
    <xf numFmtId="0" fontId="23" fillId="3" borderId="0" xfId="0" applyNumberFormat="1" applyFont="1" applyFill="1" applyBorder="1" applyAlignment="1" applyProtection="1">
      <alignment vertical="top" wrapText="1"/>
    </xf>
    <xf numFmtId="0" fontId="25" fillId="3" borderId="0" xfId="0" applyNumberFormat="1" applyFont="1" applyFill="1" applyBorder="1" applyAlignment="1" applyProtection="1">
      <alignment wrapText="1"/>
    </xf>
    <xf numFmtId="0" fontId="70" fillId="0" borderId="0" xfId="0" applyNumberFormat="1" applyFont="1" applyFill="1" applyBorder="1" applyAlignment="1" applyProtection="1">
      <alignment horizontal="center" wrapText="1"/>
    </xf>
    <xf numFmtId="0" fontId="71" fillId="0" borderId="0" xfId="0" applyNumberFormat="1" applyFont="1" applyFill="1" applyBorder="1" applyAlignment="1" applyProtection="1">
      <alignment horizontal="center" wrapText="1"/>
    </xf>
    <xf numFmtId="0" fontId="70" fillId="0" borderId="0" xfId="0" applyNumberFormat="1" applyFont="1" applyFill="1" applyBorder="1" applyAlignment="1" applyProtection="1">
      <alignment horizontal="center"/>
    </xf>
    <xf numFmtId="0" fontId="28" fillId="2" borderId="1" xfId="0" quotePrefix="1" applyNumberFormat="1" applyFont="1" applyFill="1" applyBorder="1" applyAlignment="1" applyProtection="1">
      <alignment horizontal="left" wrapText="1"/>
    </xf>
    <xf numFmtId="0" fontId="29" fillId="2" borderId="2" xfId="0" applyNumberFormat="1" applyFont="1" applyFill="1" applyBorder="1" applyAlignment="1" applyProtection="1">
      <alignment wrapText="1"/>
    </xf>
    <xf numFmtId="0" fontId="28" fillId="2" borderId="1" xfId="0" applyNumberFormat="1" applyFont="1" applyFill="1" applyBorder="1" applyAlignment="1" applyProtection="1">
      <alignment horizontal="left" wrapText="1"/>
    </xf>
    <xf numFmtId="0" fontId="26" fillId="2" borderId="0" xfId="0" quotePrefix="1" applyNumberFormat="1" applyFont="1" applyFill="1" applyBorder="1" applyAlignment="1" applyProtection="1">
      <alignment horizontal="center" vertical="center"/>
    </xf>
    <xf numFmtId="0" fontId="27" fillId="2" borderId="0" xfId="0" applyNumberFormat="1" applyFont="1" applyFill="1" applyBorder="1" applyAlignment="1" applyProtection="1">
      <alignment horizontal="center" vertical="center"/>
    </xf>
    <xf numFmtId="0" fontId="25" fillId="2" borderId="0" xfId="0" applyNumberFormat="1" applyFont="1" applyFill="1" applyBorder="1" applyAlignment="1" applyProtection="1">
      <alignment horizontal="center" vertical="center"/>
    </xf>
    <xf numFmtId="164" fontId="7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0" fontId="8" fillId="2" borderId="1" xfId="0" quotePrefix="1" applyNumberFormat="1" applyFont="1" applyFill="1" applyBorder="1" applyAlignment="1" applyProtection="1">
      <alignment horizontal="left" wrapText="1"/>
    </xf>
    <xf numFmtId="0" fontId="35" fillId="2" borderId="2" xfId="0" applyNumberFormat="1" applyFont="1" applyFill="1" applyBorder="1" applyAlignment="1" applyProtection="1">
      <alignment wrapText="1"/>
    </xf>
    <xf numFmtId="0" fontId="8" fillId="2" borderId="1" xfId="0" applyNumberFormat="1" applyFont="1" applyFill="1" applyBorder="1" applyAlignment="1" applyProtection="1">
      <alignment horizontal="left" wrapText="1"/>
    </xf>
    <xf numFmtId="0" fontId="0" fillId="2" borderId="2" xfId="0" applyNumberFormat="1" applyFill="1" applyBorder="1" applyAlignment="1" applyProtection="1"/>
    <xf numFmtId="0" fontId="0" fillId="2" borderId="2" xfId="0" applyNumberFormat="1" applyFill="1" applyBorder="1" applyAlignment="1" applyProtection="1">
      <alignment wrapText="1"/>
    </xf>
    <xf numFmtId="0" fontId="8" fillId="2" borderId="1" xfId="0" quotePrefix="1" applyFont="1" applyFill="1" applyBorder="1" applyAlignment="1">
      <alignment horizontal="left"/>
    </xf>
    <xf numFmtId="0" fontId="0" fillId="2" borderId="7" xfId="0" applyNumberFormat="1" applyFill="1" applyBorder="1" applyAlignment="1" applyProtection="1"/>
    <xf numFmtId="164" fontId="72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3" fillId="3" borderId="0" xfId="0" applyNumberFormat="1" applyFont="1" applyFill="1" applyBorder="1" applyAlignment="1" applyProtection="1">
      <alignment vertical="top" wrapText="1"/>
    </xf>
    <xf numFmtId="0" fontId="25" fillId="3" borderId="0" xfId="0" applyNumberFormat="1" applyFont="1" applyFill="1" applyBorder="1" applyAlignment="1" applyProtection="1">
      <alignment wrapText="1"/>
    </xf>
    <xf numFmtId="0" fontId="22" fillId="3" borderId="0" xfId="0" applyNumberFormat="1" applyFont="1" applyFill="1" applyBorder="1" applyAlignment="1" applyProtection="1">
      <alignment vertical="top" wrapText="1"/>
    </xf>
    <xf numFmtId="0" fontId="69" fillId="3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quotePrefix="1" applyNumberFormat="1" applyFont="1" applyFill="1" applyBorder="1" applyAlignment="1" applyProtection="1">
      <alignment horizontal="center" vertical="center" wrapText="1"/>
    </xf>
    <xf numFmtId="0" fontId="40" fillId="2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/>
    </xf>
  </cellXfs>
  <cellStyles count="5">
    <cellStyle name="Normal 2" xfId="2"/>
    <cellStyle name="Normal_Sheet1" xfId="4"/>
    <cellStyle name="Normalno" xfId="0" builtinId="0"/>
    <cellStyle name="Obično_List1" xfId="3"/>
    <cellStyle name="Postota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4"/>
  <sheetViews>
    <sheetView tabSelected="1" topLeftCell="A3" workbookViewId="0">
      <selection activeCell="J5" sqref="J5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4" customWidth="1"/>
    <col min="5" max="5" width="37.7109375" customWidth="1"/>
    <col min="6" max="6" width="14.28515625" style="185" customWidth="1"/>
    <col min="7" max="7" width="14.140625" customWidth="1"/>
    <col min="8" max="8" width="14.28515625" style="185" customWidth="1"/>
    <col min="9" max="9" width="13.7109375" customWidth="1"/>
    <col min="10" max="10" width="15.85546875" customWidth="1"/>
    <col min="11" max="11" width="14.28515625" hidden="1" customWidth="1"/>
    <col min="12" max="12" width="16.7109375" customWidth="1"/>
    <col min="13" max="13" width="11.28515625" hidden="1" customWidth="1"/>
    <col min="14" max="14" width="16.42578125" customWidth="1"/>
    <col min="15" max="15" width="0" hidden="1" customWidth="1"/>
    <col min="16" max="16" width="15.42578125" customWidth="1"/>
  </cols>
  <sheetData>
    <row r="1" spans="1:16" ht="12.75" hidden="1" customHeight="1" x14ac:dyDescent="0.2">
      <c r="A1" s="412" t="s">
        <v>0</v>
      </c>
      <c r="B1" s="413"/>
      <c r="C1" s="413"/>
      <c r="D1" s="413"/>
      <c r="E1" s="413"/>
      <c r="F1" s="196"/>
    </row>
    <row r="2" spans="1:16" ht="27.75" hidden="1" customHeight="1" x14ac:dyDescent="0.2">
      <c r="A2" s="413"/>
      <c r="B2" s="413"/>
      <c r="C2" s="413"/>
      <c r="D2" s="413"/>
      <c r="E2" s="413"/>
      <c r="F2" s="196"/>
    </row>
    <row r="3" spans="1:16" ht="27.75" customHeight="1" x14ac:dyDescent="0.2">
      <c r="A3" s="421" t="s">
        <v>311</v>
      </c>
      <c r="B3" s="422"/>
      <c r="C3" s="422"/>
      <c r="D3" s="422"/>
      <c r="E3" s="422"/>
      <c r="F3" s="422"/>
      <c r="G3" s="422"/>
      <c r="H3" s="422"/>
    </row>
    <row r="4" spans="1:16" ht="28.15" customHeight="1" x14ac:dyDescent="0.2">
      <c r="A4" s="422"/>
      <c r="B4" s="422"/>
      <c r="C4" s="422"/>
      <c r="D4" s="422"/>
      <c r="E4" s="422"/>
      <c r="F4" s="422"/>
      <c r="G4" s="422"/>
      <c r="H4" s="422"/>
    </row>
    <row r="5" spans="1:16" s="8" customFormat="1" ht="27.6" customHeight="1" x14ac:dyDescent="0.25">
      <c r="A5" s="423" t="s">
        <v>62</v>
      </c>
      <c r="B5" s="424"/>
      <c r="C5" s="424"/>
      <c r="D5" s="424"/>
      <c r="E5" s="424"/>
      <c r="F5" s="411"/>
      <c r="G5" s="411"/>
      <c r="H5" s="411"/>
    </row>
    <row r="6" spans="1:16" s="1" customFormat="1" ht="28.9" customHeight="1" x14ac:dyDescent="0.2">
      <c r="A6" s="423" t="s">
        <v>6</v>
      </c>
      <c r="B6" s="424"/>
      <c r="C6" s="424"/>
      <c r="D6" s="424"/>
      <c r="E6" s="424"/>
      <c r="F6" s="411"/>
      <c r="G6" s="411"/>
      <c r="H6" s="411"/>
      <c r="J6" s="3"/>
    </row>
    <row r="7" spans="1:16" s="1" customFormat="1" ht="27.6" customHeight="1" x14ac:dyDescent="0.2">
      <c r="A7" s="17"/>
      <c r="B7" s="18"/>
      <c r="C7" s="18"/>
      <c r="D7" s="19"/>
      <c r="E7" s="20"/>
      <c r="F7" s="294" t="s">
        <v>308</v>
      </c>
      <c r="G7" s="177" t="s">
        <v>251</v>
      </c>
      <c r="H7" s="177" t="s">
        <v>309</v>
      </c>
      <c r="J7" s="3"/>
    </row>
    <row r="8" spans="1:16" s="1" customFormat="1" ht="22.5" customHeight="1" x14ac:dyDescent="0.25">
      <c r="A8" s="416" t="s">
        <v>32</v>
      </c>
      <c r="B8" s="415"/>
      <c r="C8" s="415"/>
      <c r="D8" s="415"/>
      <c r="E8" s="417"/>
      <c r="F8" s="62">
        <f>prihodi!F4</f>
        <v>2037366000</v>
      </c>
      <c r="G8" s="62">
        <f>prihodi!G4</f>
        <v>-82387000</v>
      </c>
      <c r="H8" s="62">
        <f>prihodi!H4</f>
        <v>1954979000</v>
      </c>
      <c r="I8" s="2"/>
      <c r="J8" s="2"/>
      <c r="K8" s="2"/>
      <c r="L8" s="2"/>
    </row>
    <row r="9" spans="1:16" s="1" customFormat="1" ht="22.5" customHeight="1" x14ac:dyDescent="0.25">
      <c r="A9" s="419" t="s">
        <v>29</v>
      </c>
      <c r="B9" s="417"/>
      <c r="C9" s="417"/>
      <c r="D9" s="417"/>
      <c r="E9" s="420"/>
      <c r="F9" s="62">
        <f>prihodi!F63</f>
        <v>14000000</v>
      </c>
      <c r="G9" s="62">
        <f>prihodi!G63</f>
        <v>-13990000</v>
      </c>
      <c r="H9" s="62">
        <f>prihodi!H63</f>
        <v>10000</v>
      </c>
      <c r="J9" s="2"/>
      <c r="K9" s="2"/>
      <c r="L9" s="2"/>
    </row>
    <row r="10" spans="1:16" s="1" customFormat="1" ht="22.5" customHeight="1" x14ac:dyDescent="0.25">
      <c r="A10" s="416" t="s">
        <v>261</v>
      </c>
      <c r="B10" s="415"/>
      <c r="C10" s="415"/>
      <c r="D10" s="415"/>
      <c r="E10" s="417"/>
      <c r="F10" s="62">
        <f>F8+F9</f>
        <v>2051366000</v>
      </c>
      <c r="G10" s="62">
        <f t="shared" ref="G10:H10" si="0">G8+G9</f>
        <v>-96377000</v>
      </c>
      <c r="H10" s="62">
        <f t="shared" si="0"/>
        <v>1954989000</v>
      </c>
      <c r="J10" s="2"/>
      <c r="K10" s="2"/>
      <c r="L10" s="2"/>
    </row>
    <row r="11" spans="1:16" s="1" customFormat="1" ht="22.5" customHeight="1" x14ac:dyDescent="0.25">
      <c r="A11" s="414" t="s">
        <v>93</v>
      </c>
      <c r="B11" s="415"/>
      <c r="C11" s="415"/>
      <c r="D11" s="415"/>
      <c r="E11" s="418"/>
      <c r="F11" s="22">
        <f>'rashodi-opći dio'!F4</f>
        <v>1138847500</v>
      </c>
      <c r="G11" s="22">
        <f>'rashodi-opći dio'!G4</f>
        <v>24032000</v>
      </c>
      <c r="H11" s="22">
        <f>'rashodi-opći dio'!H4</f>
        <v>1162879500</v>
      </c>
      <c r="J11" s="2"/>
      <c r="K11" s="2"/>
      <c r="L11" s="2"/>
      <c r="N11" s="2"/>
      <c r="P11" s="2"/>
    </row>
    <row r="12" spans="1:16" s="1" customFormat="1" ht="22.5" customHeight="1" x14ac:dyDescent="0.25">
      <c r="A12" s="419" t="s">
        <v>30</v>
      </c>
      <c r="B12" s="417"/>
      <c r="C12" s="417"/>
      <c r="D12" s="417"/>
      <c r="E12" s="420"/>
      <c r="F12" s="22">
        <f>'rashodi-opći dio'!F68</f>
        <v>1197221500</v>
      </c>
      <c r="G12" s="22">
        <f>'rashodi-opći dio'!G68</f>
        <v>-183748642</v>
      </c>
      <c r="H12" s="22">
        <f>'rashodi-opći dio'!H68</f>
        <v>1013472858</v>
      </c>
      <c r="J12" s="2"/>
      <c r="K12" s="2"/>
      <c r="L12" s="2"/>
      <c r="M12" s="2"/>
      <c r="N12" s="2"/>
      <c r="O12" s="2"/>
      <c r="P12" s="2"/>
    </row>
    <row r="13" spans="1:16" s="1" customFormat="1" ht="22.5" customHeight="1" x14ac:dyDescent="0.25">
      <c r="A13" s="416" t="s">
        <v>262</v>
      </c>
      <c r="B13" s="415"/>
      <c r="C13" s="415"/>
      <c r="D13" s="415"/>
      <c r="E13" s="417"/>
      <c r="F13" s="22">
        <f>F11+F12</f>
        <v>2336069000</v>
      </c>
      <c r="G13" s="22">
        <f t="shared" ref="G13:H13" si="1">G11+G12</f>
        <v>-159716642</v>
      </c>
      <c r="H13" s="22">
        <f t="shared" si="1"/>
        <v>2176352358</v>
      </c>
      <c r="J13" s="2"/>
      <c r="K13" s="2"/>
      <c r="L13" s="2"/>
      <c r="M13" s="2"/>
      <c r="N13" s="2"/>
      <c r="O13" s="2"/>
      <c r="P13" s="2"/>
    </row>
    <row r="14" spans="1:16" s="11" customFormat="1" ht="22.5" customHeight="1" x14ac:dyDescent="0.25">
      <c r="A14" s="414" t="s">
        <v>31</v>
      </c>
      <c r="B14" s="415"/>
      <c r="C14" s="415"/>
      <c r="D14" s="415"/>
      <c r="E14" s="415"/>
      <c r="F14" s="22">
        <f>F8+F9-F11-F12</f>
        <v>-284703000</v>
      </c>
      <c r="G14" s="22">
        <f>G8+G9-G11-G12</f>
        <v>63339642</v>
      </c>
      <c r="H14" s="22">
        <f>H8+H9-H11-H12</f>
        <v>-221363358</v>
      </c>
      <c r="J14" s="68"/>
      <c r="K14" s="10"/>
      <c r="L14" s="10"/>
      <c r="M14" s="10"/>
      <c r="N14" s="10"/>
      <c r="O14" s="10"/>
      <c r="P14" s="10"/>
    </row>
    <row r="15" spans="1:16" s="1" customFormat="1" ht="13.15" customHeight="1" x14ac:dyDescent="0.35">
      <c r="A15" s="25"/>
      <c r="B15" s="15"/>
      <c r="C15" s="15"/>
      <c r="D15" s="15"/>
      <c r="E15" s="14"/>
      <c r="F15" s="16"/>
      <c r="G15" s="16"/>
      <c r="H15" s="16"/>
      <c r="J15" s="2"/>
      <c r="K15" s="2"/>
      <c r="L15" s="2"/>
      <c r="M15" s="2"/>
      <c r="N15" s="2"/>
      <c r="O15" s="2"/>
      <c r="P15" s="2"/>
    </row>
    <row r="16" spans="1:16" s="5" customFormat="1" ht="27" customHeight="1" x14ac:dyDescent="0.3">
      <c r="A16" s="409" t="s">
        <v>39</v>
      </c>
      <c r="B16" s="410"/>
      <c r="C16" s="410"/>
      <c r="D16" s="410"/>
      <c r="E16" s="410"/>
      <c r="F16" s="411"/>
      <c r="G16" s="411"/>
      <c r="H16" s="411"/>
      <c r="J16" s="189"/>
      <c r="K16" s="189"/>
      <c r="L16" s="189"/>
    </row>
    <row r="17" spans="1:20" s="5" customFormat="1" ht="13.15" customHeight="1" x14ac:dyDescent="0.35">
      <c r="A17" s="26"/>
      <c r="B17" s="27"/>
      <c r="C17" s="27"/>
      <c r="D17" s="27"/>
      <c r="E17" s="27"/>
      <c r="F17" s="28"/>
      <c r="G17" s="28"/>
      <c r="H17" s="28"/>
      <c r="J17" s="189"/>
      <c r="K17" s="189"/>
      <c r="L17" s="189"/>
    </row>
    <row r="18" spans="1:20" s="5" customFormat="1" ht="27.6" customHeight="1" x14ac:dyDescent="0.3">
      <c r="A18" s="17"/>
      <c r="B18" s="18"/>
      <c r="C18" s="18"/>
      <c r="D18" s="19"/>
      <c r="E18" s="20"/>
      <c r="F18" s="294" t="s">
        <v>308</v>
      </c>
      <c r="G18" s="177" t="s">
        <v>251</v>
      </c>
      <c r="H18" s="177" t="s">
        <v>309</v>
      </c>
      <c r="J18" s="121"/>
      <c r="K18" s="121"/>
      <c r="L18" s="121"/>
      <c r="M18" s="121"/>
      <c r="N18" s="121"/>
      <c r="O18" s="121"/>
      <c r="P18" s="121"/>
    </row>
    <row r="19" spans="1:20" s="5" customFormat="1" ht="33.75" customHeight="1" x14ac:dyDescent="0.3">
      <c r="A19" s="408" t="s">
        <v>28</v>
      </c>
      <c r="B19" s="407"/>
      <c r="C19" s="407"/>
      <c r="D19" s="407"/>
      <c r="E19" s="407"/>
      <c r="F19" s="62">
        <f>'račun financiranja'!F4</f>
        <v>1708503000</v>
      </c>
      <c r="G19" s="62">
        <f>'račun financiranja'!G4</f>
        <v>-68234641.779999971</v>
      </c>
      <c r="H19" s="62">
        <f>'račun financiranja'!H4</f>
        <v>1640268358.22</v>
      </c>
      <c r="J19" s="2"/>
      <c r="K19" s="189"/>
      <c r="L19" s="46"/>
      <c r="M19" s="46"/>
      <c r="N19" s="1"/>
      <c r="O19" s="13"/>
      <c r="P19" s="46"/>
      <c r="Q19" s="1"/>
      <c r="R19" s="1"/>
      <c r="S19" s="1"/>
      <c r="T19" s="1"/>
    </row>
    <row r="20" spans="1:20" s="5" customFormat="1" ht="30.75" customHeight="1" x14ac:dyDescent="0.3">
      <c r="A20" s="408" t="s">
        <v>263</v>
      </c>
      <c r="B20" s="407"/>
      <c r="C20" s="407"/>
      <c r="D20" s="407"/>
      <c r="E20" s="407"/>
      <c r="F20" s="62">
        <f>'račun financiranja'!F15</f>
        <v>1423800000</v>
      </c>
      <c r="G20" s="62">
        <f>'račun financiranja'!G15</f>
        <v>-4895000</v>
      </c>
      <c r="H20" s="62">
        <f>'račun financiranja'!H15</f>
        <v>1418905000</v>
      </c>
      <c r="J20" s="2"/>
      <c r="K20" s="189"/>
      <c r="L20" s="46"/>
    </row>
    <row r="21" spans="1:20" s="5" customFormat="1" ht="22.5" customHeight="1" x14ac:dyDescent="0.3">
      <c r="A21" s="406" t="s">
        <v>58</v>
      </c>
      <c r="B21" s="407"/>
      <c r="C21" s="407"/>
      <c r="D21" s="407"/>
      <c r="E21" s="407"/>
      <c r="F21" s="22">
        <f>F19-F20</f>
        <v>284703000</v>
      </c>
      <c r="G21" s="22">
        <f>G19-G20</f>
        <v>-63339641.779999971</v>
      </c>
      <c r="H21" s="22">
        <f>H19-H20</f>
        <v>221363358.22000003</v>
      </c>
      <c r="J21" s="189"/>
      <c r="K21" s="189"/>
      <c r="L21" s="189"/>
    </row>
    <row r="22" spans="1:20" s="5" customFormat="1" ht="18" customHeight="1" x14ac:dyDescent="0.3">
      <c r="A22" s="29"/>
      <c r="B22" s="23"/>
      <c r="C22" s="21"/>
      <c r="D22" s="24"/>
      <c r="E22" s="23"/>
      <c r="F22" s="30"/>
      <c r="G22" s="30"/>
      <c r="H22" s="30"/>
      <c r="J22" s="189"/>
      <c r="K22" s="189"/>
      <c r="L22" s="189"/>
    </row>
    <row r="23" spans="1:20" s="5" customFormat="1" ht="23.25" customHeight="1" x14ac:dyDescent="0.3">
      <c r="A23" s="406" t="s">
        <v>61</v>
      </c>
      <c r="B23" s="407"/>
      <c r="C23" s="407"/>
      <c r="D23" s="407"/>
      <c r="E23" s="407"/>
      <c r="F23" s="22">
        <f>F14+F21</f>
        <v>0</v>
      </c>
      <c r="G23" s="22">
        <f>G14+G21</f>
        <v>0.22000002861022949</v>
      </c>
      <c r="H23" s="22">
        <f>H14+H21</f>
        <v>0.22000002861022949</v>
      </c>
      <c r="J23" s="233"/>
      <c r="K23" s="189"/>
      <c r="L23" s="189"/>
      <c r="N23" s="189"/>
    </row>
    <row r="24" spans="1:20" s="5" customFormat="1" ht="18" customHeight="1" x14ac:dyDescent="0.35">
      <c r="A24" s="6"/>
      <c r="B24" s="7"/>
      <c r="C24" s="7"/>
      <c r="D24" s="7"/>
      <c r="E24" s="7"/>
      <c r="J24" s="189"/>
      <c r="K24" s="189"/>
      <c r="L24" s="189"/>
    </row>
    <row r="25" spans="1:20" s="1" customFormat="1" hidden="1" x14ac:dyDescent="0.2">
      <c r="D25" s="3"/>
      <c r="F25" s="2">
        <f>F8+F9</f>
        <v>2051366000</v>
      </c>
      <c r="G25" s="2">
        <f>G8+G9</f>
        <v>-96377000</v>
      </c>
      <c r="H25" s="2">
        <f>H8+H9</f>
        <v>1954989000</v>
      </c>
      <c r="J25" s="2"/>
    </row>
    <row r="26" spans="1:20" s="1" customFormat="1" hidden="1" x14ac:dyDescent="0.2">
      <c r="D26" s="3"/>
      <c r="F26" s="2">
        <f>F11+F12</f>
        <v>2336069000</v>
      </c>
      <c r="G26" s="2">
        <f>G11+G12</f>
        <v>-159716642</v>
      </c>
      <c r="H26" s="2">
        <f>H11+H12</f>
        <v>2176352358</v>
      </c>
      <c r="J26" s="2"/>
    </row>
    <row r="27" spans="1:20" s="1" customFormat="1" hidden="1" x14ac:dyDescent="0.2">
      <c r="D27" s="3"/>
      <c r="F27" s="2">
        <f>F25-F26</f>
        <v>-284703000</v>
      </c>
      <c r="G27" s="2">
        <f>G25-G26</f>
        <v>63339642</v>
      </c>
      <c r="H27" s="2">
        <f>H25-H26</f>
        <v>-221363358</v>
      </c>
    </row>
    <row r="28" spans="1:20" s="1" customFormat="1" hidden="1" x14ac:dyDescent="0.2">
      <c r="D28" s="3"/>
      <c r="F28" s="2"/>
      <c r="G28" s="2"/>
      <c r="H28" s="2"/>
    </row>
    <row r="29" spans="1:20" s="1" customFormat="1" hidden="1" x14ac:dyDescent="0.2">
      <c r="D29" s="3"/>
      <c r="F29" s="2">
        <f t="shared" ref="F29:H30" si="2">F25+F19</f>
        <v>3759869000</v>
      </c>
      <c r="G29" s="2">
        <f t="shared" si="2"/>
        <v>-164611641.77999997</v>
      </c>
      <c r="H29" s="2">
        <f t="shared" si="2"/>
        <v>3595257358.2200003</v>
      </c>
    </row>
    <row r="30" spans="1:20" s="1" customFormat="1" hidden="1" x14ac:dyDescent="0.2">
      <c r="D30" s="3"/>
      <c r="F30" s="2">
        <f t="shared" si="2"/>
        <v>3759869000</v>
      </c>
      <c r="G30" s="2">
        <f t="shared" si="2"/>
        <v>-164611642</v>
      </c>
      <c r="H30" s="2">
        <f t="shared" si="2"/>
        <v>3595257358</v>
      </c>
    </row>
    <row r="31" spans="1:20" s="1" customFormat="1" hidden="1" x14ac:dyDescent="0.2">
      <c r="D31" s="3"/>
      <c r="F31" s="2">
        <f>F29-F30</f>
        <v>0</v>
      </c>
      <c r="G31" s="2">
        <f>G29-G30</f>
        <v>0.22000002861022949</v>
      </c>
      <c r="H31" s="2">
        <f>H29-H30</f>
        <v>0.22000026702880859</v>
      </c>
    </row>
    <row r="32" spans="1:20" s="1" customFormat="1" x14ac:dyDescent="0.2">
      <c r="D32" s="3"/>
      <c r="L32" s="2"/>
    </row>
    <row r="33" spans="4:8" s="1" customFormat="1" ht="15" x14ac:dyDescent="0.25">
      <c r="D33" s="3"/>
      <c r="G33" s="403"/>
      <c r="H33" s="404"/>
    </row>
    <row r="34" spans="4:8" s="1" customFormat="1" ht="15" x14ac:dyDescent="0.25">
      <c r="D34" s="3"/>
      <c r="G34" s="274"/>
      <c r="H34" s="274"/>
    </row>
    <row r="35" spans="4:8" s="1" customFormat="1" ht="15" x14ac:dyDescent="0.25">
      <c r="D35" s="3"/>
      <c r="G35" s="405"/>
      <c r="H35" s="405"/>
    </row>
    <row r="36" spans="4:8" s="1" customFormat="1" x14ac:dyDescent="0.2">
      <c r="D36" s="3"/>
    </row>
    <row r="37" spans="4:8" s="1" customFormat="1" x14ac:dyDescent="0.2">
      <c r="D37" s="3"/>
    </row>
    <row r="38" spans="4:8" s="1" customFormat="1" x14ac:dyDescent="0.2">
      <c r="D38" s="3"/>
    </row>
    <row r="39" spans="4:8" s="1" customFormat="1" x14ac:dyDescent="0.2">
      <c r="D39" s="3"/>
    </row>
    <row r="40" spans="4:8" s="1" customFormat="1" x14ac:dyDescent="0.2">
      <c r="D40" s="3"/>
    </row>
    <row r="41" spans="4:8" s="1" customFormat="1" x14ac:dyDescent="0.2">
      <c r="D41" s="3"/>
    </row>
    <row r="42" spans="4:8" s="1" customFormat="1" x14ac:dyDescent="0.2">
      <c r="D42" s="3"/>
    </row>
    <row r="43" spans="4:8" s="1" customFormat="1" x14ac:dyDescent="0.2">
      <c r="D43" s="3"/>
      <c r="G43" s="2"/>
      <c r="H43" s="2"/>
    </row>
    <row r="44" spans="4:8" s="1" customFormat="1" x14ac:dyDescent="0.2">
      <c r="D44" s="3"/>
    </row>
    <row r="45" spans="4:8" s="1" customFormat="1" x14ac:dyDescent="0.2">
      <c r="D45" s="3"/>
    </row>
    <row r="46" spans="4:8" s="1" customFormat="1" x14ac:dyDescent="0.2">
      <c r="D46" s="3"/>
    </row>
    <row r="47" spans="4:8" s="1" customFormat="1" x14ac:dyDescent="0.2">
      <c r="D47" s="3"/>
    </row>
    <row r="48" spans="4:8" s="1" customFormat="1" x14ac:dyDescent="0.2">
      <c r="D48" s="3"/>
    </row>
    <row r="49" spans="4:4" s="1" customFormat="1" x14ac:dyDescent="0.2">
      <c r="D49" s="3"/>
    </row>
    <row r="50" spans="4:4" s="1" customFormat="1" x14ac:dyDescent="0.2">
      <c r="D50" s="3"/>
    </row>
    <row r="51" spans="4:4" s="1" customFormat="1" x14ac:dyDescent="0.2">
      <c r="D51" s="3"/>
    </row>
    <row r="52" spans="4:4" s="1" customFormat="1" x14ac:dyDescent="0.2">
      <c r="D52" s="3"/>
    </row>
    <row r="53" spans="4:4" s="1" customFormat="1" x14ac:dyDescent="0.2">
      <c r="D53" s="3"/>
    </row>
    <row r="54" spans="4:4" s="1" customFormat="1" x14ac:dyDescent="0.2">
      <c r="D54" s="3"/>
    </row>
    <row r="55" spans="4:4" s="1" customFormat="1" x14ac:dyDescent="0.2">
      <c r="D55" s="3"/>
    </row>
    <row r="56" spans="4:4" s="1" customFormat="1" x14ac:dyDescent="0.2">
      <c r="D56" s="3"/>
    </row>
    <row r="57" spans="4:4" s="1" customFormat="1" x14ac:dyDescent="0.2">
      <c r="D57" s="3"/>
    </row>
    <row r="58" spans="4:4" s="1" customFormat="1" x14ac:dyDescent="0.2">
      <c r="D58" s="3"/>
    </row>
    <row r="59" spans="4:4" s="1" customFormat="1" x14ac:dyDescent="0.2">
      <c r="D59" s="3"/>
    </row>
    <row r="60" spans="4:4" s="1" customFormat="1" x14ac:dyDescent="0.2">
      <c r="D60" s="3"/>
    </row>
    <row r="61" spans="4:4" s="1" customFormat="1" x14ac:dyDescent="0.2">
      <c r="D61" s="3"/>
    </row>
    <row r="62" spans="4:4" s="1" customFormat="1" x14ac:dyDescent="0.2">
      <c r="D62" s="3"/>
    </row>
    <row r="63" spans="4:4" s="1" customFormat="1" x14ac:dyDescent="0.2">
      <c r="D63" s="3"/>
    </row>
    <row r="64" spans="4:4" s="1" customFormat="1" x14ac:dyDescent="0.2">
      <c r="D64" s="3"/>
    </row>
    <row r="65" spans="4:4" s="1" customFormat="1" x14ac:dyDescent="0.2">
      <c r="D65" s="3"/>
    </row>
    <row r="66" spans="4:4" s="1" customFormat="1" x14ac:dyDescent="0.2">
      <c r="D66" s="3"/>
    </row>
    <row r="67" spans="4:4" s="1" customFormat="1" x14ac:dyDescent="0.2">
      <c r="D67" s="3"/>
    </row>
    <row r="68" spans="4:4" s="1" customFormat="1" x14ac:dyDescent="0.2">
      <c r="D68" s="3"/>
    </row>
    <row r="69" spans="4:4" s="1" customFormat="1" x14ac:dyDescent="0.2">
      <c r="D69" s="3"/>
    </row>
    <row r="70" spans="4:4" s="1" customFormat="1" x14ac:dyDescent="0.2">
      <c r="D70" s="3"/>
    </row>
    <row r="71" spans="4:4" s="1" customFormat="1" x14ac:dyDescent="0.2">
      <c r="D71" s="3"/>
    </row>
    <row r="72" spans="4:4" s="1" customFormat="1" x14ac:dyDescent="0.2">
      <c r="D72" s="3"/>
    </row>
    <row r="73" spans="4:4" s="1" customFormat="1" x14ac:dyDescent="0.2">
      <c r="D73" s="3"/>
    </row>
    <row r="74" spans="4:4" s="1" customFormat="1" x14ac:dyDescent="0.2">
      <c r="D74" s="3"/>
    </row>
    <row r="75" spans="4:4" s="1" customFormat="1" x14ac:dyDescent="0.2">
      <c r="D75" s="3"/>
    </row>
    <row r="76" spans="4:4" s="1" customFormat="1" x14ac:dyDescent="0.2">
      <c r="D76" s="3"/>
    </row>
    <row r="77" spans="4:4" s="1" customFormat="1" x14ac:dyDescent="0.2">
      <c r="D77" s="3"/>
    </row>
    <row r="78" spans="4:4" s="1" customFormat="1" x14ac:dyDescent="0.2">
      <c r="D78" s="3"/>
    </row>
    <row r="79" spans="4:4" s="1" customFormat="1" x14ac:dyDescent="0.2">
      <c r="D79" s="3"/>
    </row>
    <row r="80" spans="4:4" s="1" customFormat="1" x14ac:dyDescent="0.2">
      <c r="D80" s="3"/>
    </row>
    <row r="81" spans="4:4" s="1" customFormat="1" x14ac:dyDescent="0.2">
      <c r="D81" s="3"/>
    </row>
    <row r="82" spans="4:4" s="1" customFormat="1" x14ac:dyDescent="0.2">
      <c r="D82" s="3"/>
    </row>
    <row r="83" spans="4:4" s="1" customFormat="1" x14ac:dyDescent="0.2">
      <c r="D83" s="3"/>
    </row>
    <row r="84" spans="4:4" s="1" customFormat="1" x14ac:dyDescent="0.2">
      <c r="D84" s="3"/>
    </row>
    <row r="85" spans="4:4" s="1" customFormat="1" x14ac:dyDescent="0.2">
      <c r="D85" s="3"/>
    </row>
    <row r="86" spans="4:4" s="1" customFormat="1" x14ac:dyDescent="0.2">
      <c r="D86" s="3"/>
    </row>
    <row r="87" spans="4:4" s="1" customFormat="1" x14ac:dyDescent="0.2">
      <c r="D87" s="3"/>
    </row>
    <row r="88" spans="4:4" s="1" customFormat="1" x14ac:dyDescent="0.2">
      <c r="D88" s="3"/>
    </row>
    <row r="89" spans="4:4" s="1" customFormat="1" x14ac:dyDescent="0.2">
      <c r="D89" s="3"/>
    </row>
    <row r="90" spans="4:4" s="1" customFormat="1" x14ac:dyDescent="0.2">
      <c r="D90" s="3"/>
    </row>
    <row r="91" spans="4:4" s="1" customFormat="1" x14ac:dyDescent="0.2">
      <c r="D91" s="3"/>
    </row>
    <row r="92" spans="4:4" s="1" customFormat="1" x14ac:dyDescent="0.2">
      <c r="D92" s="3"/>
    </row>
    <row r="93" spans="4:4" s="1" customFormat="1" x14ac:dyDescent="0.2">
      <c r="D93" s="3"/>
    </row>
    <row r="94" spans="4:4" s="1" customFormat="1" x14ac:dyDescent="0.2">
      <c r="D94" s="3"/>
    </row>
    <row r="95" spans="4:4" s="1" customFormat="1" x14ac:dyDescent="0.2">
      <c r="D95" s="3"/>
    </row>
    <row r="96" spans="4:4" s="1" customFormat="1" x14ac:dyDescent="0.2">
      <c r="D96" s="3"/>
    </row>
    <row r="97" spans="4:4" s="1" customFormat="1" x14ac:dyDescent="0.2">
      <c r="D97" s="3"/>
    </row>
    <row r="98" spans="4:4" s="1" customFormat="1" x14ac:dyDescent="0.2">
      <c r="D98" s="3"/>
    </row>
    <row r="99" spans="4:4" s="1" customFormat="1" x14ac:dyDescent="0.2">
      <c r="D99" s="3"/>
    </row>
    <row r="100" spans="4:4" s="1" customFormat="1" x14ac:dyDescent="0.2">
      <c r="D100" s="3"/>
    </row>
    <row r="101" spans="4:4" s="1" customFormat="1" x14ac:dyDescent="0.2">
      <c r="D101" s="3"/>
    </row>
    <row r="102" spans="4:4" s="1" customFormat="1" x14ac:dyDescent="0.2">
      <c r="D102" s="3"/>
    </row>
    <row r="103" spans="4:4" s="1" customFormat="1" x14ac:dyDescent="0.2">
      <c r="D103" s="3"/>
    </row>
    <row r="104" spans="4:4" s="1" customFormat="1" x14ac:dyDescent="0.2">
      <c r="D104" s="3"/>
    </row>
    <row r="105" spans="4:4" s="1" customFormat="1" x14ac:dyDescent="0.2">
      <c r="D105" s="3"/>
    </row>
    <row r="106" spans="4:4" s="1" customFormat="1" x14ac:dyDescent="0.2">
      <c r="D106" s="3"/>
    </row>
    <row r="107" spans="4:4" s="1" customFormat="1" x14ac:dyDescent="0.2">
      <c r="D107" s="3"/>
    </row>
    <row r="108" spans="4:4" s="1" customFormat="1" x14ac:dyDescent="0.2">
      <c r="D108" s="3"/>
    </row>
    <row r="109" spans="4:4" s="1" customFormat="1" x14ac:dyDescent="0.2">
      <c r="D109" s="3"/>
    </row>
    <row r="110" spans="4:4" s="1" customFormat="1" x14ac:dyDescent="0.2">
      <c r="D110" s="3"/>
    </row>
    <row r="111" spans="4:4" s="1" customFormat="1" x14ac:dyDescent="0.2">
      <c r="D111" s="3"/>
    </row>
    <row r="112" spans="4:4" s="1" customFormat="1" x14ac:dyDescent="0.2">
      <c r="D112" s="3"/>
    </row>
    <row r="113" spans="4:4" s="1" customFormat="1" x14ac:dyDescent="0.2">
      <c r="D113" s="3"/>
    </row>
    <row r="114" spans="4:4" s="1" customFormat="1" x14ac:dyDescent="0.2">
      <c r="D114" s="3"/>
    </row>
    <row r="115" spans="4:4" s="1" customFormat="1" x14ac:dyDescent="0.2">
      <c r="D115" s="3"/>
    </row>
    <row r="116" spans="4:4" s="1" customFormat="1" x14ac:dyDescent="0.2">
      <c r="D116" s="3"/>
    </row>
    <row r="117" spans="4:4" s="1" customFormat="1" x14ac:dyDescent="0.2">
      <c r="D117" s="3"/>
    </row>
    <row r="118" spans="4:4" s="1" customFormat="1" x14ac:dyDescent="0.2">
      <c r="D118" s="3"/>
    </row>
    <row r="119" spans="4:4" s="1" customFormat="1" x14ac:dyDescent="0.2">
      <c r="D119" s="3"/>
    </row>
    <row r="120" spans="4:4" s="1" customFormat="1" x14ac:dyDescent="0.2">
      <c r="D120" s="3"/>
    </row>
    <row r="121" spans="4:4" s="1" customFormat="1" x14ac:dyDescent="0.2">
      <c r="D121" s="3"/>
    </row>
    <row r="122" spans="4:4" s="1" customFormat="1" x14ac:dyDescent="0.2">
      <c r="D122" s="3"/>
    </row>
    <row r="123" spans="4:4" s="1" customFormat="1" x14ac:dyDescent="0.2">
      <c r="D123" s="3"/>
    </row>
    <row r="124" spans="4:4" s="1" customFormat="1" x14ac:dyDescent="0.2">
      <c r="D124" s="3"/>
    </row>
    <row r="125" spans="4:4" s="1" customFormat="1" x14ac:dyDescent="0.2">
      <c r="D125" s="3"/>
    </row>
    <row r="126" spans="4:4" s="1" customFormat="1" x14ac:dyDescent="0.2">
      <c r="D126" s="3"/>
    </row>
    <row r="127" spans="4:4" s="1" customFormat="1" x14ac:dyDescent="0.2">
      <c r="D127" s="3"/>
    </row>
    <row r="128" spans="4:4" s="1" customFormat="1" x14ac:dyDescent="0.2">
      <c r="D128" s="3"/>
    </row>
    <row r="129" spans="4:4" s="1" customFormat="1" x14ac:dyDescent="0.2">
      <c r="D129" s="3"/>
    </row>
    <row r="130" spans="4:4" s="1" customFormat="1" x14ac:dyDescent="0.2">
      <c r="D130" s="3"/>
    </row>
    <row r="131" spans="4:4" s="1" customFormat="1" x14ac:dyDescent="0.2">
      <c r="D131" s="3"/>
    </row>
    <row r="132" spans="4:4" s="1" customFormat="1" x14ac:dyDescent="0.2">
      <c r="D132" s="3"/>
    </row>
    <row r="133" spans="4:4" s="1" customFormat="1" x14ac:dyDescent="0.2">
      <c r="D133" s="3"/>
    </row>
    <row r="134" spans="4:4" s="1" customFormat="1" x14ac:dyDescent="0.2">
      <c r="D134" s="3"/>
    </row>
    <row r="135" spans="4:4" s="1" customFormat="1" x14ac:dyDescent="0.2">
      <c r="D135" s="3"/>
    </row>
    <row r="136" spans="4:4" s="1" customFormat="1" x14ac:dyDescent="0.2">
      <c r="D136" s="3"/>
    </row>
    <row r="137" spans="4:4" s="1" customFormat="1" x14ac:dyDescent="0.2">
      <c r="D137" s="3"/>
    </row>
    <row r="138" spans="4:4" s="1" customFormat="1" x14ac:dyDescent="0.2">
      <c r="D138" s="3"/>
    </row>
    <row r="139" spans="4:4" s="1" customFormat="1" x14ac:dyDescent="0.2">
      <c r="D139" s="3"/>
    </row>
    <row r="140" spans="4:4" s="1" customFormat="1" x14ac:dyDescent="0.2">
      <c r="D140" s="3"/>
    </row>
    <row r="141" spans="4:4" s="1" customFormat="1" x14ac:dyDescent="0.2">
      <c r="D141" s="3"/>
    </row>
    <row r="142" spans="4:4" s="1" customFormat="1" x14ac:dyDescent="0.2">
      <c r="D142" s="3"/>
    </row>
    <row r="143" spans="4:4" s="1" customFormat="1" x14ac:dyDescent="0.2">
      <c r="D143" s="3"/>
    </row>
    <row r="144" spans="4:4" s="1" customFormat="1" x14ac:dyDescent="0.2">
      <c r="D144" s="3"/>
    </row>
    <row r="145" spans="4:4" s="1" customFormat="1" x14ac:dyDescent="0.2">
      <c r="D145" s="3"/>
    </row>
    <row r="146" spans="4:4" s="1" customFormat="1" x14ac:dyDescent="0.2">
      <c r="D146" s="3"/>
    </row>
    <row r="147" spans="4:4" s="1" customFormat="1" x14ac:dyDescent="0.2">
      <c r="D147" s="3"/>
    </row>
    <row r="148" spans="4:4" s="1" customFormat="1" x14ac:dyDescent="0.2">
      <c r="D148" s="3"/>
    </row>
    <row r="149" spans="4:4" s="1" customFormat="1" x14ac:dyDescent="0.2">
      <c r="D149" s="3"/>
    </row>
    <row r="150" spans="4:4" s="1" customFormat="1" x14ac:dyDescent="0.2">
      <c r="D150" s="3"/>
    </row>
    <row r="151" spans="4:4" s="1" customFormat="1" x14ac:dyDescent="0.2">
      <c r="D151" s="3"/>
    </row>
    <row r="152" spans="4:4" s="1" customFormat="1" x14ac:dyDescent="0.2">
      <c r="D152" s="3"/>
    </row>
    <row r="153" spans="4:4" s="1" customFormat="1" x14ac:dyDescent="0.2">
      <c r="D153" s="3"/>
    </row>
    <row r="154" spans="4:4" s="1" customFormat="1" x14ac:dyDescent="0.2">
      <c r="D154" s="3"/>
    </row>
    <row r="155" spans="4:4" s="1" customFormat="1" x14ac:dyDescent="0.2">
      <c r="D155" s="3"/>
    </row>
    <row r="156" spans="4:4" s="1" customFormat="1" x14ac:dyDescent="0.2">
      <c r="D156" s="3"/>
    </row>
    <row r="157" spans="4:4" s="1" customFormat="1" x14ac:dyDescent="0.2">
      <c r="D157" s="3"/>
    </row>
    <row r="158" spans="4:4" s="1" customFormat="1" x14ac:dyDescent="0.2">
      <c r="D158" s="3"/>
    </row>
    <row r="159" spans="4:4" s="1" customFormat="1" x14ac:dyDescent="0.2">
      <c r="D159" s="3"/>
    </row>
    <row r="160" spans="4:4" s="1" customFormat="1" x14ac:dyDescent="0.2">
      <c r="D160" s="3"/>
    </row>
    <row r="161" spans="4:4" s="1" customFormat="1" x14ac:dyDescent="0.2">
      <c r="D161" s="3"/>
    </row>
    <row r="162" spans="4:4" s="1" customFormat="1" x14ac:dyDescent="0.2">
      <c r="D162" s="3"/>
    </row>
    <row r="163" spans="4:4" s="1" customFormat="1" x14ac:dyDescent="0.2">
      <c r="D163" s="3"/>
    </row>
    <row r="164" spans="4:4" s="1" customFormat="1" x14ac:dyDescent="0.2">
      <c r="D164" s="3"/>
    </row>
    <row r="165" spans="4:4" s="1" customFormat="1" x14ac:dyDescent="0.2">
      <c r="D165" s="3"/>
    </row>
    <row r="166" spans="4:4" s="1" customFormat="1" x14ac:dyDescent="0.2">
      <c r="D166" s="3"/>
    </row>
    <row r="167" spans="4:4" s="1" customFormat="1" x14ac:dyDescent="0.2">
      <c r="D167" s="3"/>
    </row>
    <row r="168" spans="4:4" s="1" customFormat="1" x14ac:dyDescent="0.2">
      <c r="D168" s="3"/>
    </row>
    <row r="169" spans="4:4" s="1" customFormat="1" x14ac:dyDescent="0.2">
      <c r="D169" s="3"/>
    </row>
    <row r="170" spans="4:4" s="1" customFormat="1" x14ac:dyDescent="0.2">
      <c r="D170" s="3"/>
    </row>
    <row r="171" spans="4:4" s="1" customFormat="1" x14ac:dyDescent="0.2">
      <c r="D171" s="3"/>
    </row>
    <row r="172" spans="4:4" s="1" customFormat="1" x14ac:dyDescent="0.2">
      <c r="D172" s="3"/>
    </row>
    <row r="173" spans="4:4" s="1" customFormat="1" x14ac:dyDescent="0.2">
      <c r="D173" s="3"/>
    </row>
    <row r="174" spans="4:4" s="1" customFormat="1" x14ac:dyDescent="0.2">
      <c r="D174" s="3"/>
    </row>
    <row r="175" spans="4:4" s="1" customFormat="1" x14ac:dyDescent="0.2">
      <c r="D175" s="3"/>
    </row>
    <row r="176" spans="4:4" s="1" customFormat="1" x14ac:dyDescent="0.2">
      <c r="D176" s="3"/>
    </row>
    <row r="177" spans="4:4" s="1" customFormat="1" x14ac:dyDescent="0.2">
      <c r="D177" s="3"/>
    </row>
    <row r="178" spans="4:4" s="1" customFormat="1" x14ac:dyDescent="0.2">
      <c r="D178" s="3"/>
    </row>
    <row r="179" spans="4:4" s="1" customFormat="1" x14ac:dyDescent="0.2">
      <c r="D179" s="3"/>
    </row>
    <row r="180" spans="4:4" s="1" customFormat="1" x14ac:dyDescent="0.2">
      <c r="D180" s="3"/>
    </row>
    <row r="181" spans="4:4" s="1" customFormat="1" x14ac:dyDescent="0.2">
      <c r="D181" s="3"/>
    </row>
    <row r="182" spans="4:4" s="1" customFormat="1" x14ac:dyDescent="0.2">
      <c r="D182" s="3"/>
    </row>
    <row r="183" spans="4:4" s="1" customFormat="1" x14ac:dyDescent="0.2">
      <c r="D183" s="3"/>
    </row>
    <row r="184" spans="4:4" s="1" customFormat="1" x14ac:dyDescent="0.2">
      <c r="D184" s="3"/>
    </row>
    <row r="185" spans="4:4" s="1" customFormat="1" x14ac:dyDescent="0.2">
      <c r="D185" s="3"/>
    </row>
    <row r="186" spans="4:4" s="1" customFormat="1" x14ac:dyDescent="0.2">
      <c r="D186" s="3"/>
    </row>
    <row r="187" spans="4:4" s="1" customFormat="1" x14ac:dyDescent="0.2">
      <c r="D187" s="3"/>
    </row>
    <row r="188" spans="4:4" s="1" customFormat="1" x14ac:dyDescent="0.2">
      <c r="D188" s="3"/>
    </row>
    <row r="189" spans="4:4" s="1" customFormat="1" x14ac:dyDescent="0.2">
      <c r="D189" s="3"/>
    </row>
    <row r="190" spans="4:4" s="1" customFormat="1" x14ac:dyDescent="0.2">
      <c r="D190" s="3"/>
    </row>
    <row r="191" spans="4:4" s="1" customFormat="1" x14ac:dyDescent="0.2">
      <c r="D191" s="3"/>
    </row>
    <row r="192" spans="4:4" s="1" customFormat="1" x14ac:dyDescent="0.2">
      <c r="D192" s="3"/>
    </row>
    <row r="193" spans="4:4" s="1" customFormat="1" x14ac:dyDescent="0.2">
      <c r="D193" s="3"/>
    </row>
    <row r="194" spans="4:4" s="1" customFormat="1" x14ac:dyDescent="0.2">
      <c r="D194" s="3"/>
    </row>
    <row r="195" spans="4:4" s="1" customFormat="1" x14ac:dyDescent="0.2">
      <c r="D195" s="3"/>
    </row>
    <row r="196" spans="4:4" s="1" customFormat="1" x14ac:dyDescent="0.2">
      <c r="D196" s="3"/>
    </row>
    <row r="197" spans="4:4" s="1" customFormat="1" x14ac:dyDescent="0.2">
      <c r="D197" s="3"/>
    </row>
    <row r="198" spans="4:4" s="1" customFormat="1" x14ac:dyDescent="0.2">
      <c r="D198" s="3"/>
    </row>
    <row r="199" spans="4:4" s="1" customFormat="1" x14ac:dyDescent="0.2">
      <c r="D199" s="3"/>
    </row>
    <row r="200" spans="4:4" s="1" customFormat="1" x14ac:dyDescent="0.2">
      <c r="D200" s="3"/>
    </row>
    <row r="201" spans="4:4" s="1" customFormat="1" x14ac:dyDescent="0.2">
      <c r="D201" s="3"/>
    </row>
    <row r="202" spans="4:4" s="1" customFormat="1" x14ac:dyDescent="0.2">
      <c r="D202" s="3"/>
    </row>
    <row r="203" spans="4:4" s="1" customFormat="1" x14ac:dyDescent="0.2">
      <c r="D203" s="3"/>
    </row>
    <row r="204" spans="4:4" s="1" customFormat="1" x14ac:dyDescent="0.2">
      <c r="D204" s="3"/>
    </row>
    <row r="205" spans="4:4" s="1" customFormat="1" x14ac:dyDescent="0.2">
      <c r="D205" s="3"/>
    </row>
    <row r="206" spans="4:4" s="1" customFormat="1" x14ac:dyDescent="0.2">
      <c r="D206" s="3"/>
    </row>
    <row r="207" spans="4:4" s="1" customFormat="1" x14ac:dyDescent="0.2">
      <c r="D207" s="3"/>
    </row>
    <row r="208" spans="4:4" s="1" customFormat="1" x14ac:dyDescent="0.2">
      <c r="D208" s="3"/>
    </row>
    <row r="209" spans="4:4" s="1" customFormat="1" x14ac:dyDescent="0.2">
      <c r="D209" s="3"/>
    </row>
    <row r="210" spans="4:4" s="1" customFormat="1" x14ac:dyDescent="0.2">
      <c r="D210" s="3"/>
    </row>
    <row r="211" spans="4:4" s="1" customFormat="1" x14ac:dyDescent="0.2">
      <c r="D211" s="3"/>
    </row>
    <row r="212" spans="4:4" s="1" customFormat="1" x14ac:dyDescent="0.2">
      <c r="D212" s="3"/>
    </row>
    <row r="213" spans="4:4" s="1" customFormat="1" x14ac:dyDescent="0.2">
      <c r="D213" s="3"/>
    </row>
    <row r="214" spans="4:4" s="1" customFormat="1" x14ac:dyDescent="0.2">
      <c r="D214" s="3"/>
    </row>
    <row r="215" spans="4:4" s="1" customFormat="1" x14ac:dyDescent="0.2">
      <c r="D215" s="3"/>
    </row>
    <row r="216" spans="4:4" s="1" customFormat="1" x14ac:dyDescent="0.2">
      <c r="D216" s="3"/>
    </row>
    <row r="217" spans="4:4" s="1" customFormat="1" x14ac:dyDescent="0.2">
      <c r="D217" s="3"/>
    </row>
    <row r="218" spans="4:4" s="1" customFormat="1" x14ac:dyDescent="0.2">
      <c r="D218" s="3"/>
    </row>
    <row r="219" spans="4:4" s="1" customFormat="1" x14ac:dyDescent="0.2">
      <c r="D219" s="3"/>
    </row>
    <row r="220" spans="4:4" s="1" customFormat="1" x14ac:dyDescent="0.2">
      <c r="D220" s="3"/>
    </row>
    <row r="221" spans="4:4" s="1" customFormat="1" x14ac:dyDescent="0.2">
      <c r="D221" s="3"/>
    </row>
    <row r="222" spans="4:4" s="1" customFormat="1" x14ac:dyDescent="0.2">
      <c r="D222" s="3"/>
    </row>
    <row r="223" spans="4:4" s="1" customFormat="1" x14ac:dyDescent="0.2">
      <c r="D223" s="3"/>
    </row>
    <row r="224" spans="4:4" s="1" customFormat="1" x14ac:dyDescent="0.2">
      <c r="D224" s="3"/>
    </row>
    <row r="225" spans="4:4" s="1" customFormat="1" x14ac:dyDescent="0.2">
      <c r="D225" s="3"/>
    </row>
    <row r="226" spans="4:4" s="1" customFormat="1" x14ac:dyDescent="0.2">
      <c r="D226" s="3"/>
    </row>
    <row r="227" spans="4:4" s="1" customFormat="1" x14ac:dyDescent="0.2">
      <c r="D227" s="3"/>
    </row>
    <row r="228" spans="4:4" s="1" customFormat="1" x14ac:dyDescent="0.2">
      <c r="D228" s="3"/>
    </row>
    <row r="229" spans="4:4" s="1" customFormat="1" x14ac:dyDescent="0.2">
      <c r="D229" s="3"/>
    </row>
    <row r="230" spans="4:4" s="1" customFormat="1" x14ac:dyDescent="0.2">
      <c r="D230" s="3"/>
    </row>
    <row r="231" spans="4:4" s="1" customFormat="1" x14ac:dyDescent="0.2">
      <c r="D231" s="3"/>
    </row>
    <row r="232" spans="4:4" s="1" customFormat="1" x14ac:dyDescent="0.2">
      <c r="D232" s="3"/>
    </row>
    <row r="233" spans="4:4" s="1" customFormat="1" x14ac:dyDescent="0.2">
      <c r="D233" s="3"/>
    </row>
    <row r="234" spans="4:4" s="1" customFormat="1" x14ac:dyDescent="0.2">
      <c r="D234" s="3"/>
    </row>
    <row r="235" spans="4:4" s="1" customFormat="1" x14ac:dyDescent="0.2">
      <c r="D235" s="3"/>
    </row>
    <row r="236" spans="4:4" s="1" customFormat="1" x14ac:dyDescent="0.2">
      <c r="D236" s="3"/>
    </row>
    <row r="237" spans="4:4" s="1" customFormat="1" x14ac:dyDescent="0.2">
      <c r="D237" s="3"/>
    </row>
    <row r="238" spans="4:4" s="1" customFormat="1" x14ac:dyDescent="0.2">
      <c r="D238" s="3"/>
    </row>
    <row r="239" spans="4:4" s="1" customFormat="1" x14ac:dyDescent="0.2">
      <c r="D239" s="3"/>
    </row>
    <row r="240" spans="4:4" s="1" customFormat="1" x14ac:dyDescent="0.2">
      <c r="D240" s="3"/>
    </row>
    <row r="241" spans="4:4" s="1" customFormat="1" x14ac:dyDescent="0.2">
      <c r="D241" s="3"/>
    </row>
    <row r="242" spans="4:4" s="1" customFormat="1" x14ac:dyDescent="0.2">
      <c r="D242" s="3"/>
    </row>
    <row r="243" spans="4:4" s="1" customFormat="1" x14ac:dyDescent="0.2">
      <c r="D243" s="3"/>
    </row>
    <row r="244" spans="4:4" s="1" customFormat="1" x14ac:dyDescent="0.2">
      <c r="D244" s="3"/>
    </row>
  </sheetData>
  <mergeCells count="18">
    <mergeCell ref="A16:H16"/>
    <mergeCell ref="A1:E2"/>
    <mergeCell ref="A14:E14"/>
    <mergeCell ref="A8:E8"/>
    <mergeCell ref="A11:E11"/>
    <mergeCell ref="A9:E9"/>
    <mergeCell ref="A3:H4"/>
    <mergeCell ref="A5:H5"/>
    <mergeCell ref="A6:H6"/>
    <mergeCell ref="A12:E12"/>
    <mergeCell ref="A10:E10"/>
    <mergeCell ref="A13:E13"/>
    <mergeCell ref="G33:H33"/>
    <mergeCell ref="G35:H35"/>
    <mergeCell ref="A23:E23"/>
    <mergeCell ref="A19:E19"/>
    <mergeCell ref="A20:E20"/>
    <mergeCell ref="A21:E21"/>
  </mergeCells>
  <phoneticPr fontId="0" type="noConversion"/>
  <printOptions horizontalCentered="1"/>
  <pageMargins left="0.19685039370078741" right="0.19685039370078741" top="0.62992125984251968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"/>
  <sheetViews>
    <sheetView zoomScaleNormal="100" workbookViewId="0">
      <selection activeCell="E79" sqref="E79"/>
    </sheetView>
  </sheetViews>
  <sheetFormatPr defaultColWidth="11.42578125" defaultRowHeight="12.75" x14ac:dyDescent="0.2"/>
  <cols>
    <col min="1" max="2" width="4.28515625" style="144" customWidth="1"/>
    <col min="3" max="3" width="5.5703125" style="144" customWidth="1"/>
    <col min="4" max="4" width="5.28515625" style="338" hidden="1" customWidth="1"/>
    <col min="5" max="5" width="46.28515625" customWidth="1"/>
    <col min="6" max="6" width="14.140625" style="185" customWidth="1"/>
    <col min="7" max="7" width="13" customWidth="1"/>
    <col min="8" max="8" width="13.28515625" style="185" customWidth="1"/>
    <col min="9" max="9" width="7.85546875" style="185" customWidth="1"/>
    <col min="10" max="10" width="18" style="246" hidden="1" customWidth="1"/>
    <col min="11" max="11" width="17.7109375" hidden="1" customWidth="1"/>
    <col min="12" max="12" width="15.5703125" hidden="1" customWidth="1"/>
    <col min="13" max="16" width="0" hidden="1" customWidth="1"/>
  </cols>
  <sheetData>
    <row r="1" spans="1:18" s="1" customFormat="1" ht="27" customHeight="1" x14ac:dyDescent="0.2">
      <c r="A1" s="425" t="s">
        <v>6</v>
      </c>
      <c r="B1" s="426"/>
      <c r="C1" s="426"/>
      <c r="D1" s="426"/>
      <c r="E1" s="426"/>
      <c r="F1" s="427"/>
      <c r="G1" s="427"/>
      <c r="H1" s="427"/>
      <c r="I1" s="234"/>
      <c r="J1" s="237"/>
    </row>
    <row r="2" spans="1:18" s="1" customFormat="1" ht="25.5" customHeight="1" x14ac:dyDescent="0.2">
      <c r="A2" s="428" t="s">
        <v>94</v>
      </c>
      <c r="B2" s="429"/>
      <c r="C2" s="429"/>
      <c r="D2" s="429"/>
      <c r="E2" s="429"/>
      <c r="F2" s="429"/>
      <c r="G2" s="429"/>
      <c r="H2" s="429"/>
      <c r="I2" s="235"/>
      <c r="J2" s="238"/>
    </row>
    <row r="3" spans="1:18" s="1" customFormat="1" ht="27.6" customHeight="1" x14ac:dyDescent="0.2">
      <c r="A3" s="31" t="s">
        <v>3</v>
      </c>
      <c r="B3" s="31" t="s">
        <v>2</v>
      </c>
      <c r="C3" s="31" t="s">
        <v>1</v>
      </c>
      <c r="D3" s="31" t="s">
        <v>4</v>
      </c>
      <c r="E3" s="32" t="s">
        <v>38</v>
      </c>
      <c r="F3" s="290" t="s">
        <v>308</v>
      </c>
      <c r="G3" s="289" t="s">
        <v>251</v>
      </c>
      <c r="H3" s="289" t="s">
        <v>310</v>
      </c>
      <c r="I3" s="236"/>
      <c r="J3" s="239"/>
    </row>
    <row r="4" spans="1:18" s="13" customFormat="1" ht="24.75" customHeight="1" x14ac:dyDescent="0.2">
      <c r="A4" s="321">
        <v>6</v>
      </c>
      <c r="B4" s="322"/>
      <c r="C4" s="322"/>
      <c r="D4" s="322"/>
      <c r="E4" s="33" t="s">
        <v>32</v>
      </c>
      <c r="F4" s="34">
        <f>F5+F39+F54+F59</f>
        <v>2037366000</v>
      </c>
      <c r="G4" s="34">
        <f>G5+G39+G54+G59</f>
        <v>-82387000</v>
      </c>
      <c r="H4" s="34">
        <f>H5+H39+H54+H59</f>
        <v>1954979000</v>
      </c>
      <c r="I4" s="59"/>
      <c r="J4" s="240">
        <v>1478973416.46</v>
      </c>
    </row>
    <row r="5" spans="1:18" s="13" customFormat="1" ht="27.6" customHeight="1" x14ac:dyDescent="0.2">
      <c r="A5" s="323"/>
      <c r="B5" s="324">
        <v>63</v>
      </c>
      <c r="C5" s="325"/>
      <c r="D5" s="325"/>
      <c r="E5" s="262" t="s">
        <v>182</v>
      </c>
      <c r="F5" s="267">
        <f>F8+F17</f>
        <v>1997266000</v>
      </c>
      <c r="G5" s="267">
        <f t="shared" ref="G5:H5" si="0">G8+G17</f>
        <v>-104277000</v>
      </c>
      <c r="H5" s="267">
        <f t="shared" si="0"/>
        <v>1892989000</v>
      </c>
      <c r="I5" s="198"/>
      <c r="J5" s="198">
        <v>1441672638.46</v>
      </c>
      <c r="K5" s="264"/>
      <c r="L5" s="264"/>
      <c r="M5" s="264"/>
      <c r="N5" s="264"/>
      <c r="O5" s="264"/>
      <c r="P5" s="264"/>
      <c r="Q5" s="264"/>
      <c r="R5" s="261"/>
    </row>
    <row r="6" spans="1:18" s="13" customFormat="1" ht="13.5" hidden="1" customHeight="1" x14ac:dyDescent="0.2">
      <c r="A6" s="323"/>
      <c r="B6" s="325"/>
      <c r="C6" s="273">
        <v>632</v>
      </c>
      <c r="D6" s="325"/>
      <c r="E6" s="268" t="s">
        <v>232</v>
      </c>
      <c r="F6" s="267">
        <f>F7</f>
        <v>0</v>
      </c>
      <c r="G6" s="267">
        <f>G7</f>
        <v>0</v>
      </c>
      <c r="H6" s="267">
        <f>H7</f>
        <v>0</v>
      </c>
      <c r="I6" s="198"/>
      <c r="J6" s="198">
        <v>0</v>
      </c>
      <c r="K6" s="264"/>
      <c r="L6" s="264"/>
      <c r="M6" s="264"/>
      <c r="N6" s="264"/>
      <c r="O6" s="264"/>
      <c r="P6" s="264"/>
      <c r="Q6" s="264"/>
      <c r="R6" s="261"/>
    </row>
    <row r="7" spans="1:18" s="13" customFormat="1" ht="13.5" hidden="1" customHeight="1" x14ac:dyDescent="0.2">
      <c r="A7" s="323"/>
      <c r="B7" s="325"/>
      <c r="C7" s="273"/>
      <c r="D7" s="325"/>
      <c r="E7" s="263" t="s">
        <v>232</v>
      </c>
      <c r="F7" s="181"/>
      <c r="G7" s="181">
        <v>0</v>
      </c>
      <c r="H7" s="181">
        <v>0</v>
      </c>
      <c r="I7" s="201"/>
      <c r="J7" s="201">
        <v>0</v>
      </c>
      <c r="K7" s="264"/>
      <c r="L7" s="264"/>
      <c r="M7" s="264"/>
      <c r="N7" s="264"/>
      <c r="O7" s="264"/>
      <c r="P7" s="264"/>
      <c r="Q7" s="264"/>
      <c r="R7" s="261"/>
    </row>
    <row r="8" spans="1:18" s="64" customFormat="1" ht="13.5" customHeight="1" x14ac:dyDescent="0.2">
      <c r="A8" s="335"/>
      <c r="B8" s="327"/>
      <c r="C8" s="327">
        <v>633</v>
      </c>
      <c r="D8" s="327"/>
      <c r="E8" s="263" t="s">
        <v>33</v>
      </c>
      <c r="F8" s="181">
        <f>F9+F13</f>
        <v>1822242000</v>
      </c>
      <c r="G8" s="181">
        <f>G9+G13</f>
        <v>37744000</v>
      </c>
      <c r="H8" s="181">
        <f>H9+H13</f>
        <v>1859986000</v>
      </c>
      <c r="I8" s="201"/>
      <c r="J8" s="201">
        <v>1439369689</v>
      </c>
      <c r="K8" s="269"/>
      <c r="L8" s="269"/>
      <c r="M8" s="269"/>
      <c r="N8" s="269"/>
      <c r="O8" s="269"/>
      <c r="P8" s="269"/>
      <c r="Q8" s="269"/>
      <c r="R8" s="352"/>
    </row>
    <row r="9" spans="1:18" s="13" customFormat="1" ht="13.5" hidden="1" customHeight="1" x14ac:dyDescent="0.2">
      <c r="A9" s="323"/>
      <c r="B9" s="325"/>
      <c r="C9" s="329"/>
      <c r="D9" s="329">
        <v>6331</v>
      </c>
      <c r="E9" s="268" t="s">
        <v>34</v>
      </c>
      <c r="F9" s="265">
        <f>SUM(F10:F12)</f>
        <v>4541000</v>
      </c>
      <c r="G9" s="265">
        <f>SUM(G10:G12)</f>
        <v>8064000</v>
      </c>
      <c r="H9" s="267">
        <f>SUM(H10:H12)</f>
        <v>12605000</v>
      </c>
      <c r="I9" s="198"/>
      <c r="J9" s="198">
        <v>12521817</v>
      </c>
      <c r="K9" s="285"/>
      <c r="L9" s="264"/>
      <c r="M9" s="264"/>
      <c r="N9" s="264"/>
      <c r="O9" s="264"/>
      <c r="P9" s="264"/>
      <c r="Q9" s="264"/>
      <c r="R9" s="261"/>
    </row>
    <row r="10" spans="1:18" s="16" customFormat="1" ht="13.5" hidden="1" customHeight="1" x14ac:dyDescent="0.2">
      <c r="A10" s="330"/>
      <c r="B10" s="325"/>
      <c r="C10" s="273"/>
      <c r="D10" s="325"/>
      <c r="E10" s="263" t="s">
        <v>252</v>
      </c>
      <c r="F10" s="181">
        <v>2340000</v>
      </c>
      <c r="G10" s="181">
        <f t="shared" ref="G10:G11" si="1">H10-F10</f>
        <v>10260000</v>
      </c>
      <c r="H10" s="182">
        <v>12600000</v>
      </c>
      <c r="I10" s="201"/>
      <c r="J10" s="201">
        <v>12521817</v>
      </c>
      <c r="K10" s="285"/>
      <c r="L10" s="264"/>
      <c r="M10" s="264"/>
      <c r="N10" s="264"/>
      <c r="O10" s="264"/>
      <c r="P10" s="264"/>
      <c r="Q10" s="264"/>
      <c r="R10" s="264"/>
    </row>
    <row r="11" spans="1:18" s="232" customFormat="1" ht="13.5" hidden="1" customHeight="1" x14ac:dyDescent="0.2">
      <c r="A11" s="331"/>
      <c r="B11" s="325"/>
      <c r="C11" s="273"/>
      <c r="D11" s="325"/>
      <c r="E11" s="263" t="s">
        <v>240</v>
      </c>
      <c r="F11" s="181">
        <v>2201000</v>
      </c>
      <c r="G11" s="181">
        <f t="shared" si="1"/>
        <v>-2196000</v>
      </c>
      <c r="H11" s="182">
        <v>5000</v>
      </c>
      <c r="I11" s="201"/>
      <c r="J11" s="201">
        <v>0</v>
      </c>
      <c r="K11" s="285"/>
      <c r="L11" s="264"/>
      <c r="M11" s="264"/>
      <c r="N11" s="264"/>
      <c r="O11" s="264"/>
      <c r="P11" s="264"/>
      <c r="Q11" s="264"/>
      <c r="R11" s="287"/>
    </row>
    <row r="12" spans="1:18" s="16" customFormat="1" ht="13.5" hidden="1" customHeight="1" x14ac:dyDescent="0.2">
      <c r="A12" s="330"/>
      <c r="B12" s="325"/>
      <c r="C12" s="325"/>
      <c r="D12" s="325"/>
      <c r="E12" s="263" t="s">
        <v>241</v>
      </c>
      <c r="F12" s="181">
        <v>0</v>
      </c>
      <c r="G12" s="181">
        <v>0</v>
      </c>
      <c r="H12" s="182">
        <v>0</v>
      </c>
      <c r="I12" s="201"/>
      <c r="J12" s="201">
        <v>0</v>
      </c>
      <c r="K12" s="430"/>
      <c r="L12" s="431"/>
      <c r="M12" s="264"/>
      <c r="N12" s="264"/>
      <c r="O12" s="264"/>
      <c r="P12" s="264"/>
      <c r="Q12" s="264"/>
      <c r="R12" s="264"/>
    </row>
    <row r="13" spans="1:18" s="53" customFormat="1" ht="13.5" hidden="1" customHeight="1" x14ac:dyDescent="0.2">
      <c r="A13" s="36"/>
      <c r="B13" s="273"/>
      <c r="C13" s="273"/>
      <c r="D13" s="273">
        <v>6332</v>
      </c>
      <c r="E13" s="271" t="s">
        <v>35</v>
      </c>
      <c r="F13" s="265">
        <f>SUM(F14:F16)</f>
        <v>1817701000</v>
      </c>
      <c r="G13" s="265">
        <f>SUM(G14:G16)</f>
        <v>29680000</v>
      </c>
      <c r="H13" s="267">
        <f>SUM(H14:H16)</f>
        <v>1847381000</v>
      </c>
      <c r="I13" s="198"/>
      <c r="J13" s="198">
        <v>1426847872</v>
      </c>
      <c r="K13" s="432"/>
      <c r="L13" s="433"/>
      <c r="M13" s="272"/>
      <c r="N13" s="272"/>
      <c r="O13" s="272"/>
      <c r="P13" s="272"/>
      <c r="Q13" s="272"/>
      <c r="R13" s="288"/>
    </row>
    <row r="14" spans="1:18" s="16" customFormat="1" ht="13.5" hidden="1" customHeight="1" x14ac:dyDescent="0.2">
      <c r="A14" s="330"/>
      <c r="B14" s="325"/>
      <c r="C14" s="325"/>
      <c r="D14" s="325"/>
      <c r="E14" s="266" t="s">
        <v>243</v>
      </c>
      <c r="F14" s="181">
        <v>1779000000</v>
      </c>
      <c r="G14" s="181">
        <f t="shared" ref="G14:G16" si="2">H14-F14</f>
        <v>63384000</v>
      </c>
      <c r="H14" s="182">
        <f>1837284000+5100000</f>
        <v>1842384000</v>
      </c>
      <c r="I14" s="201"/>
      <c r="J14" s="201">
        <v>1426847872</v>
      </c>
      <c r="K14" s="430"/>
      <c r="L14" s="431"/>
      <c r="M14" s="264"/>
      <c r="N14" s="264"/>
      <c r="O14" s="264"/>
      <c r="P14" s="264"/>
      <c r="Q14" s="264"/>
      <c r="R14" s="264"/>
    </row>
    <row r="15" spans="1:18" s="232" customFormat="1" ht="13.5" hidden="1" customHeight="1" x14ac:dyDescent="0.2">
      <c r="A15" s="331"/>
      <c r="B15" s="325"/>
      <c r="C15" s="325"/>
      <c r="D15" s="325"/>
      <c r="E15" s="266" t="s">
        <v>242</v>
      </c>
      <c r="F15" s="181">
        <v>29701000</v>
      </c>
      <c r="G15" s="181">
        <f t="shared" si="2"/>
        <v>-24704000</v>
      </c>
      <c r="H15" s="182">
        <v>4997000</v>
      </c>
      <c r="I15" s="201"/>
      <c r="J15" s="201">
        <v>0</v>
      </c>
      <c r="K15" s="430"/>
      <c r="L15" s="431"/>
      <c r="M15" s="264"/>
      <c r="N15" s="264"/>
      <c r="O15" s="264"/>
      <c r="P15" s="264"/>
      <c r="Q15" s="183"/>
      <c r="R15" s="287"/>
    </row>
    <row r="16" spans="1:18" s="16" customFormat="1" ht="13.5" hidden="1" customHeight="1" x14ac:dyDescent="0.2">
      <c r="A16" s="330"/>
      <c r="B16" s="325"/>
      <c r="C16" s="325"/>
      <c r="D16" s="325"/>
      <c r="E16" s="266" t="s">
        <v>250</v>
      </c>
      <c r="F16" s="181">
        <v>9000000</v>
      </c>
      <c r="G16" s="181">
        <f t="shared" si="2"/>
        <v>-9000000</v>
      </c>
      <c r="H16" s="182">
        <v>0</v>
      </c>
      <c r="I16" s="201"/>
      <c r="J16" s="201">
        <v>0</v>
      </c>
      <c r="K16" s="430"/>
      <c r="L16" s="431"/>
      <c r="M16" s="264"/>
      <c r="N16" s="264"/>
      <c r="O16" s="264"/>
      <c r="P16" s="264"/>
      <c r="Q16" s="264"/>
      <c r="R16" s="264"/>
    </row>
    <row r="17" spans="1:18" s="64" customFormat="1" ht="25.15" customHeight="1" x14ac:dyDescent="0.2">
      <c r="A17" s="335"/>
      <c r="B17" s="327"/>
      <c r="C17" s="328">
        <v>638</v>
      </c>
      <c r="D17" s="327"/>
      <c r="E17" s="263" t="s">
        <v>264</v>
      </c>
      <c r="F17" s="181">
        <f>SUM(F18:F19)</f>
        <v>175024000</v>
      </c>
      <c r="G17" s="181">
        <f>SUM(G18:G19)</f>
        <v>-142021000</v>
      </c>
      <c r="H17" s="181">
        <f>SUM(H18:H19)</f>
        <v>33003000</v>
      </c>
      <c r="I17" s="201"/>
      <c r="J17" s="201">
        <v>2302949.46</v>
      </c>
      <c r="K17" s="269"/>
      <c r="L17" s="269"/>
      <c r="M17" s="269"/>
      <c r="N17" s="269"/>
      <c r="O17" s="269"/>
      <c r="P17" s="269"/>
      <c r="Q17" s="269"/>
      <c r="R17" s="352"/>
    </row>
    <row r="18" spans="1:18" s="231" customFormat="1" ht="25.15" hidden="1" customHeight="1" x14ac:dyDescent="0.2">
      <c r="A18" s="326"/>
      <c r="B18" s="327"/>
      <c r="C18" s="327"/>
      <c r="D18" s="328">
        <v>6381</v>
      </c>
      <c r="E18" s="263" t="s">
        <v>265</v>
      </c>
      <c r="F18" s="181">
        <v>12721000</v>
      </c>
      <c r="G18" s="181">
        <f>H18-F18</f>
        <v>-12219000</v>
      </c>
      <c r="H18" s="181">
        <v>502000</v>
      </c>
      <c r="I18" s="201"/>
      <c r="J18" s="201">
        <v>123045.46</v>
      </c>
      <c r="K18" s="269"/>
      <c r="L18" s="269" t="s">
        <v>248</v>
      </c>
      <c r="M18" s="269" t="s">
        <v>249</v>
      </c>
      <c r="N18" s="269"/>
      <c r="O18" s="269"/>
      <c r="P18" s="269"/>
      <c r="Q18" s="269"/>
      <c r="R18" s="286"/>
    </row>
    <row r="19" spans="1:18" s="231" customFormat="1" ht="25.15" hidden="1" customHeight="1" x14ac:dyDescent="0.2">
      <c r="A19" s="326"/>
      <c r="B19" s="327"/>
      <c r="C19" s="327"/>
      <c r="D19" s="328">
        <v>6382</v>
      </c>
      <c r="E19" s="263" t="s">
        <v>270</v>
      </c>
      <c r="F19" s="181">
        <v>162303000</v>
      </c>
      <c r="G19" s="181">
        <f>H19-F19</f>
        <v>-129802000</v>
      </c>
      <c r="H19" s="181">
        <v>32501000</v>
      </c>
      <c r="I19" s="201"/>
      <c r="J19" s="201">
        <v>2179904</v>
      </c>
      <c r="K19" s="270" t="s">
        <v>247</v>
      </c>
      <c r="L19" s="200">
        <f>F17+F23+F27</f>
        <v>175024000</v>
      </c>
      <c r="M19" s="200">
        <f>G17+G23+G27</f>
        <v>-142021000</v>
      </c>
      <c r="N19" s="269"/>
      <c r="O19" s="269"/>
      <c r="P19" s="269"/>
      <c r="Q19" s="269"/>
      <c r="R19" s="286"/>
    </row>
    <row r="20" spans="1:18" s="16" customFormat="1" ht="13.5" hidden="1" customHeight="1" x14ac:dyDescent="0.2">
      <c r="A20" s="330"/>
      <c r="B20" s="325"/>
      <c r="C20" s="325"/>
      <c r="D20" s="325"/>
      <c r="E20" s="266"/>
      <c r="F20" s="181"/>
      <c r="G20" s="181"/>
      <c r="H20" s="182"/>
      <c r="I20" s="201"/>
      <c r="J20" s="201"/>
      <c r="K20" s="401"/>
      <c r="L20" s="402"/>
      <c r="M20" s="264"/>
      <c r="N20" s="264"/>
      <c r="O20" s="264"/>
      <c r="P20" s="264"/>
      <c r="Q20" s="264"/>
      <c r="R20" s="264"/>
    </row>
    <row r="21" spans="1:18" s="16" customFormat="1" ht="13.5" hidden="1" customHeight="1" x14ac:dyDescent="0.2">
      <c r="A21" s="330"/>
      <c r="B21" s="325"/>
      <c r="C21" s="325"/>
      <c r="D21" s="325"/>
      <c r="E21" s="266"/>
      <c r="F21" s="181"/>
      <c r="G21" s="181"/>
      <c r="H21" s="182"/>
      <c r="I21" s="201"/>
      <c r="J21" s="201"/>
      <c r="K21" s="401"/>
      <c r="L21" s="402"/>
      <c r="M21" s="264"/>
      <c r="N21" s="264"/>
      <c r="O21" s="264"/>
      <c r="P21" s="264"/>
      <c r="Q21" s="264"/>
      <c r="R21" s="264"/>
    </row>
    <row r="22" spans="1:18" s="16" customFormat="1" ht="13.5" hidden="1" customHeight="1" x14ac:dyDescent="0.2">
      <c r="A22" s="330"/>
      <c r="B22" s="325"/>
      <c r="C22" s="325"/>
      <c r="D22" s="325"/>
      <c r="E22" s="266"/>
      <c r="F22" s="181"/>
      <c r="G22" s="181"/>
      <c r="H22" s="182"/>
      <c r="I22" s="201"/>
      <c r="J22" s="201"/>
      <c r="K22" s="401"/>
      <c r="L22" s="402"/>
      <c r="M22" s="264"/>
      <c r="N22" s="264"/>
      <c r="O22" s="264"/>
      <c r="P22" s="264"/>
      <c r="Q22" s="264"/>
      <c r="R22" s="264"/>
    </row>
    <row r="23" spans="1:18" s="16" customFormat="1" ht="13.5" hidden="1" customHeight="1" x14ac:dyDescent="0.2">
      <c r="A23" s="330"/>
      <c r="B23" s="325"/>
      <c r="C23" s="325"/>
      <c r="D23" s="325"/>
      <c r="E23" s="266"/>
      <c r="F23" s="181"/>
      <c r="G23" s="181"/>
      <c r="H23" s="182"/>
      <c r="I23" s="201"/>
      <c r="J23" s="201"/>
      <c r="K23" s="401"/>
      <c r="L23" s="402"/>
      <c r="M23" s="264"/>
      <c r="N23" s="264"/>
      <c r="O23" s="264"/>
      <c r="P23" s="264"/>
      <c r="Q23" s="264"/>
      <c r="R23" s="264"/>
    </row>
    <row r="24" spans="1:18" s="16" customFormat="1" ht="13.5" hidden="1" customHeight="1" x14ac:dyDescent="0.2">
      <c r="A24" s="330"/>
      <c r="B24" s="325"/>
      <c r="C24" s="325"/>
      <c r="D24" s="325"/>
      <c r="E24" s="266"/>
      <c r="F24" s="181"/>
      <c r="G24" s="181"/>
      <c r="H24" s="182"/>
      <c r="I24" s="201"/>
      <c r="J24" s="201"/>
      <c r="K24" s="401"/>
      <c r="L24" s="402"/>
      <c r="M24" s="264"/>
      <c r="N24" s="264"/>
      <c r="O24" s="264"/>
      <c r="P24" s="264"/>
      <c r="Q24" s="264"/>
      <c r="R24" s="264"/>
    </row>
    <row r="25" spans="1:18" s="16" customFormat="1" ht="13.5" hidden="1" customHeight="1" x14ac:dyDescent="0.2">
      <c r="A25" s="330"/>
      <c r="B25" s="325"/>
      <c r="C25" s="325"/>
      <c r="D25" s="325"/>
      <c r="E25" s="266"/>
      <c r="F25" s="181"/>
      <c r="G25" s="181"/>
      <c r="H25" s="182"/>
      <c r="I25" s="201"/>
      <c r="J25" s="201"/>
      <c r="K25" s="401"/>
      <c r="L25" s="402"/>
      <c r="M25" s="264"/>
      <c r="N25" s="264"/>
      <c r="O25" s="264"/>
      <c r="P25" s="264"/>
      <c r="Q25" s="264"/>
      <c r="R25" s="264"/>
    </row>
    <row r="26" spans="1:18" s="16" customFormat="1" ht="13.5" hidden="1" customHeight="1" x14ac:dyDescent="0.2">
      <c r="A26" s="330"/>
      <c r="B26" s="325"/>
      <c r="C26" s="325"/>
      <c r="D26" s="325"/>
      <c r="E26" s="266"/>
      <c r="F26" s="181"/>
      <c r="G26" s="181"/>
      <c r="H26" s="182"/>
      <c r="I26" s="201"/>
      <c r="J26" s="201"/>
      <c r="K26" s="401"/>
      <c r="L26" s="402"/>
      <c r="M26" s="264"/>
      <c r="N26" s="264"/>
      <c r="O26" s="264"/>
      <c r="P26" s="264"/>
      <c r="Q26" s="264"/>
      <c r="R26" s="264"/>
    </row>
    <row r="27" spans="1:18" s="16" customFormat="1" ht="13.5" hidden="1" customHeight="1" x14ac:dyDescent="0.2">
      <c r="A27" s="330"/>
      <c r="B27" s="325"/>
      <c r="C27" s="325"/>
      <c r="D27" s="325"/>
      <c r="E27" s="266"/>
      <c r="F27" s="181"/>
      <c r="G27" s="181"/>
      <c r="H27" s="182"/>
      <c r="I27" s="201"/>
      <c r="J27" s="201"/>
      <c r="K27" s="401"/>
      <c r="L27" s="402"/>
      <c r="M27" s="264"/>
      <c r="N27" s="264"/>
      <c r="O27" s="264"/>
      <c r="P27" s="264"/>
      <c r="Q27" s="264"/>
      <c r="R27" s="264"/>
    </row>
    <row r="28" spans="1:18" s="16" customFormat="1" ht="13.5" hidden="1" customHeight="1" x14ac:dyDescent="0.2">
      <c r="A28" s="330"/>
      <c r="B28" s="325"/>
      <c r="C28" s="325"/>
      <c r="D28" s="325"/>
      <c r="E28" s="266"/>
      <c r="F28" s="181"/>
      <c r="G28" s="181"/>
      <c r="H28" s="182"/>
      <c r="I28" s="201"/>
      <c r="J28" s="201"/>
      <c r="K28" s="401"/>
      <c r="L28" s="402"/>
      <c r="M28" s="264"/>
      <c r="N28" s="264"/>
      <c r="O28" s="264"/>
      <c r="P28" s="264"/>
      <c r="Q28" s="264"/>
      <c r="R28" s="264"/>
    </row>
    <row r="29" spans="1:18" s="16" customFormat="1" ht="13.5" hidden="1" customHeight="1" x14ac:dyDescent="0.2">
      <c r="A29" s="330"/>
      <c r="B29" s="325"/>
      <c r="C29" s="325"/>
      <c r="D29" s="325"/>
      <c r="E29" s="266"/>
      <c r="F29" s="181"/>
      <c r="G29" s="181"/>
      <c r="H29" s="182"/>
      <c r="I29" s="201"/>
      <c r="J29" s="201"/>
      <c r="K29" s="401"/>
      <c r="L29" s="402"/>
      <c r="M29" s="264"/>
      <c r="N29" s="264"/>
      <c r="O29" s="264"/>
      <c r="P29" s="264"/>
      <c r="Q29" s="264"/>
      <c r="R29" s="264"/>
    </row>
    <row r="30" spans="1:18" s="16" customFormat="1" ht="13.5" hidden="1" customHeight="1" x14ac:dyDescent="0.2">
      <c r="A30" s="330"/>
      <c r="B30" s="325"/>
      <c r="C30" s="325"/>
      <c r="D30" s="325"/>
      <c r="E30" s="266"/>
      <c r="F30" s="181"/>
      <c r="G30" s="181"/>
      <c r="H30" s="182"/>
      <c r="I30" s="201"/>
      <c r="J30" s="201"/>
      <c r="K30" s="401"/>
      <c r="L30" s="402"/>
      <c r="M30" s="264"/>
      <c r="N30" s="264"/>
      <c r="O30" s="264"/>
      <c r="P30" s="264"/>
      <c r="Q30" s="264"/>
      <c r="R30" s="264"/>
    </row>
    <row r="31" spans="1:18" s="16" customFormat="1" ht="13.5" hidden="1" customHeight="1" x14ac:dyDescent="0.2">
      <c r="A31" s="330"/>
      <c r="B31" s="325"/>
      <c r="C31" s="325"/>
      <c r="D31" s="325"/>
      <c r="E31" s="266"/>
      <c r="F31" s="181"/>
      <c r="G31" s="181"/>
      <c r="H31" s="182"/>
      <c r="I31" s="201"/>
      <c r="J31" s="201"/>
      <c r="K31" s="401"/>
      <c r="L31" s="402"/>
      <c r="M31" s="264"/>
      <c r="N31" s="264"/>
      <c r="O31" s="264"/>
      <c r="P31" s="264"/>
      <c r="Q31" s="264"/>
      <c r="R31" s="264"/>
    </row>
    <row r="32" spans="1:18" s="16" customFormat="1" ht="13.5" hidden="1" customHeight="1" x14ac:dyDescent="0.2">
      <c r="A32" s="330"/>
      <c r="B32" s="325"/>
      <c r="C32" s="325"/>
      <c r="D32" s="325"/>
      <c r="E32" s="266"/>
      <c r="F32" s="181"/>
      <c r="G32" s="181"/>
      <c r="H32" s="182"/>
      <c r="I32" s="201"/>
      <c r="J32" s="201"/>
      <c r="K32" s="401"/>
      <c r="L32" s="402"/>
      <c r="M32" s="264"/>
      <c r="N32" s="264"/>
      <c r="O32" s="264"/>
      <c r="P32" s="264"/>
      <c r="Q32" s="264"/>
      <c r="R32" s="264"/>
    </row>
    <row r="33" spans="1:18" s="16" customFormat="1" ht="13.5" hidden="1" customHeight="1" x14ac:dyDescent="0.2">
      <c r="A33" s="330"/>
      <c r="B33" s="325"/>
      <c r="C33" s="325"/>
      <c r="D33" s="325"/>
      <c r="E33" s="266"/>
      <c r="F33" s="181"/>
      <c r="G33" s="181"/>
      <c r="H33" s="182"/>
      <c r="I33" s="201"/>
      <c r="J33" s="201"/>
      <c r="K33" s="401"/>
      <c r="L33" s="402"/>
      <c r="M33" s="264"/>
      <c r="N33" s="264"/>
      <c r="O33" s="264"/>
      <c r="P33" s="264"/>
      <c r="Q33" s="264"/>
      <c r="R33" s="264"/>
    </row>
    <row r="34" spans="1:18" s="16" customFormat="1" ht="13.5" hidden="1" customHeight="1" x14ac:dyDescent="0.2">
      <c r="A34" s="330"/>
      <c r="B34" s="325"/>
      <c r="C34" s="325"/>
      <c r="D34" s="325"/>
      <c r="E34" s="266"/>
      <c r="F34" s="181"/>
      <c r="G34" s="181"/>
      <c r="H34" s="182"/>
      <c r="I34" s="201"/>
      <c r="J34" s="201"/>
      <c r="K34" s="401"/>
      <c r="L34" s="402"/>
      <c r="M34" s="264"/>
      <c r="N34" s="264"/>
      <c r="O34" s="264"/>
      <c r="P34" s="264"/>
      <c r="Q34" s="264"/>
      <c r="R34" s="264"/>
    </row>
    <row r="35" spans="1:18" s="16" customFormat="1" ht="13.5" hidden="1" customHeight="1" x14ac:dyDescent="0.2">
      <c r="A35" s="330"/>
      <c r="B35" s="325"/>
      <c r="C35" s="325"/>
      <c r="D35" s="325"/>
      <c r="E35" s="266"/>
      <c r="F35" s="181"/>
      <c r="G35" s="181"/>
      <c r="H35" s="182"/>
      <c r="I35" s="201"/>
      <c r="J35" s="201"/>
      <c r="K35" s="401"/>
      <c r="L35" s="402"/>
      <c r="M35" s="264"/>
      <c r="N35" s="264"/>
      <c r="O35" s="264"/>
      <c r="P35" s="264"/>
      <c r="Q35" s="264"/>
      <c r="R35" s="264"/>
    </row>
    <row r="36" spans="1:18" s="16" customFormat="1" ht="13.5" hidden="1" customHeight="1" x14ac:dyDescent="0.2">
      <c r="A36" s="330"/>
      <c r="B36" s="325"/>
      <c r="C36" s="325"/>
      <c r="D36" s="325"/>
      <c r="E36" s="266"/>
      <c r="F36" s="181"/>
      <c r="G36" s="181"/>
      <c r="H36" s="182"/>
      <c r="I36" s="201"/>
      <c r="J36" s="201"/>
      <c r="K36" s="401"/>
      <c r="L36" s="402"/>
      <c r="M36" s="264"/>
      <c r="N36" s="264"/>
      <c r="O36" s="264"/>
      <c r="P36" s="264"/>
      <c r="Q36" s="264"/>
      <c r="R36" s="264"/>
    </row>
    <row r="37" spans="1:18" s="16" customFormat="1" ht="13.5" hidden="1" customHeight="1" x14ac:dyDescent="0.2">
      <c r="A37" s="330"/>
      <c r="B37" s="325"/>
      <c r="C37" s="325"/>
      <c r="D37" s="325"/>
      <c r="E37" s="266"/>
      <c r="F37" s="181"/>
      <c r="G37" s="181"/>
      <c r="H37" s="182"/>
      <c r="I37" s="201"/>
      <c r="J37" s="201"/>
      <c r="K37" s="401"/>
      <c r="L37" s="402"/>
      <c r="M37" s="264"/>
      <c r="N37" s="264"/>
      <c r="O37" s="264"/>
      <c r="P37" s="264"/>
      <c r="Q37" s="264"/>
      <c r="R37" s="264"/>
    </row>
    <row r="38" spans="1:18" s="16" customFormat="1" ht="13.5" hidden="1" customHeight="1" x14ac:dyDescent="0.2">
      <c r="A38" s="330"/>
      <c r="B38" s="325"/>
      <c r="C38" s="325"/>
      <c r="D38" s="325"/>
      <c r="E38" s="266"/>
      <c r="F38" s="181"/>
      <c r="G38" s="181"/>
      <c r="H38" s="182"/>
      <c r="I38" s="201"/>
      <c r="J38" s="201"/>
      <c r="K38" s="401"/>
      <c r="L38" s="402"/>
      <c r="M38" s="264"/>
      <c r="N38" s="264"/>
      <c r="O38" s="264"/>
      <c r="P38" s="264"/>
      <c r="Q38" s="264"/>
      <c r="R38" s="264"/>
    </row>
    <row r="39" spans="1:18" s="13" customFormat="1" ht="13.5" customHeight="1" x14ac:dyDescent="0.2">
      <c r="A39" s="323"/>
      <c r="B39" s="329">
        <v>64</v>
      </c>
      <c r="C39" s="325"/>
      <c r="D39" s="325"/>
      <c r="E39" s="273" t="s">
        <v>36</v>
      </c>
      <c r="F39" s="265">
        <f>F40+F46+F52</f>
        <v>25600000</v>
      </c>
      <c r="G39" s="265">
        <f>G40+G46+G52</f>
        <v>20000000</v>
      </c>
      <c r="H39" s="267">
        <f>H40+H46+H52</f>
        <v>45600000</v>
      </c>
      <c r="I39" s="198"/>
      <c r="J39" s="198">
        <v>25842158</v>
      </c>
      <c r="K39" s="285"/>
      <c r="L39" s="264"/>
      <c r="M39" s="264"/>
      <c r="N39" s="264"/>
      <c r="O39" s="264"/>
      <c r="P39" s="264"/>
      <c r="Q39" s="264"/>
      <c r="R39" s="261"/>
    </row>
    <row r="40" spans="1:18" s="64" customFormat="1" ht="13.5" customHeight="1" x14ac:dyDescent="0.2">
      <c r="A40" s="335"/>
      <c r="B40" s="327"/>
      <c r="C40" s="327">
        <v>641</v>
      </c>
      <c r="D40" s="327"/>
      <c r="E40" s="327" t="s">
        <v>37</v>
      </c>
      <c r="F40" s="181">
        <f>SUM(F41:F45)</f>
        <v>2000000</v>
      </c>
      <c r="G40" s="181">
        <f>SUM(G41:G45)</f>
        <v>20000000</v>
      </c>
      <c r="H40" s="181">
        <f>SUM(H41:H45)</f>
        <v>22000000</v>
      </c>
      <c r="I40" s="201"/>
      <c r="J40" s="201">
        <v>9864743</v>
      </c>
      <c r="K40" s="353"/>
      <c r="L40" s="269"/>
      <c r="M40" s="269"/>
      <c r="N40" s="269"/>
      <c r="O40" s="269"/>
      <c r="P40" s="269"/>
      <c r="Q40" s="269"/>
      <c r="R40" s="352"/>
    </row>
    <row r="41" spans="1:18" s="64" customFormat="1" ht="13.5" hidden="1" customHeight="1" x14ac:dyDescent="0.2">
      <c r="A41" s="335"/>
      <c r="B41" s="327"/>
      <c r="C41" s="327"/>
      <c r="D41" s="327">
        <v>6413</v>
      </c>
      <c r="E41" s="207" t="s">
        <v>63</v>
      </c>
      <c r="F41" s="181">
        <v>1250000</v>
      </c>
      <c r="G41" s="181">
        <f t="shared" ref="G41:G45" si="3">H41-F41</f>
        <v>0</v>
      </c>
      <c r="H41" s="181">
        <v>1250000</v>
      </c>
      <c r="I41" s="201"/>
      <c r="J41" s="201">
        <v>654029</v>
      </c>
      <c r="K41" s="353"/>
      <c r="L41" s="269"/>
      <c r="M41" s="269"/>
      <c r="N41" s="269"/>
      <c r="O41" s="269"/>
      <c r="P41" s="269"/>
      <c r="Q41" s="269"/>
    </row>
    <row r="42" spans="1:18" s="64" customFormat="1" ht="13.5" hidden="1" customHeight="1" x14ac:dyDescent="0.2">
      <c r="A42" s="335"/>
      <c r="B42" s="327"/>
      <c r="C42" s="327"/>
      <c r="D42" s="327">
        <v>6414</v>
      </c>
      <c r="E42" s="207" t="s">
        <v>64</v>
      </c>
      <c r="F42" s="181">
        <v>0</v>
      </c>
      <c r="G42" s="181">
        <f t="shared" si="3"/>
        <v>0</v>
      </c>
      <c r="H42" s="181"/>
      <c r="I42" s="201"/>
      <c r="J42" s="201">
        <v>0</v>
      </c>
      <c r="K42" s="353"/>
      <c r="L42" s="269"/>
      <c r="M42" s="269"/>
      <c r="N42" s="269"/>
      <c r="O42" s="269"/>
      <c r="P42" s="269"/>
      <c r="Q42" s="269"/>
    </row>
    <row r="43" spans="1:18" s="64" customFormat="1" ht="13.5" hidden="1" customHeight="1" x14ac:dyDescent="0.2">
      <c r="A43" s="335"/>
      <c r="B43" s="335"/>
      <c r="C43" s="335"/>
      <c r="D43" s="354">
        <v>6415</v>
      </c>
      <c r="E43" s="38" t="s">
        <v>271</v>
      </c>
      <c r="F43" s="194">
        <v>0</v>
      </c>
      <c r="G43" s="194">
        <f t="shared" si="3"/>
        <v>20000000</v>
      </c>
      <c r="H43" s="181">
        <v>20000000</v>
      </c>
      <c r="I43" s="108"/>
      <c r="J43" s="241">
        <v>8657787</v>
      </c>
    </row>
    <row r="44" spans="1:18" s="64" customFormat="1" ht="13.5" hidden="1" customHeight="1" x14ac:dyDescent="0.2">
      <c r="A44" s="335"/>
      <c r="B44" s="335"/>
      <c r="C44" s="335"/>
      <c r="D44" s="335">
        <v>6416</v>
      </c>
      <c r="E44" s="38" t="s">
        <v>65</v>
      </c>
      <c r="F44" s="37">
        <v>500000</v>
      </c>
      <c r="G44" s="37">
        <f t="shared" si="3"/>
        <v>0</v>
      </c>
      <c r="H44" s="37">
        <v>500000</v>
      </c>
      <c r="I44" s="108"/>
      <c r="J44" s="241">
        <v>406833</v>
      </c>
    </row>
    <row r="45" spans="1:18" s="64" customFormat="1" ht="13.5" hidden="1" customHeight="1" x14ac:dyDescent="0.2">
      <c r="A45" s="335"/>
      <c r="B45" s="335"/>
      <c r="C45" s="335"/>
      <c r="D45" s="335">
        <v>6419</v>
      </c>
      <c r="E45" s="38" t="s">
        <v>203</v>
      </c>
      <c r="F45" s="37">
        <v>250000</v>
      </c>
      <c r="G45" s="37">
        <f t="shared" si="3"/>
        <v>0</v>
      </c>
      <c r="H45" s="37">
        <v>250000</v>
      </c>
      <c r="I45" s="108"/>
      <c r="J45" s="241">
        <v>146094</v>
      </c>
    </row>
    <row r="46" spans="1:18" s="64" customFormat="1" ht="13.5" customHeight="1" x14ac:dyDescent="0.2">
      <c r="A46" s="335"/>
      <c r="B46" s="335"/>
      <c r="C46" s="335">
        <v>642</v>
      </c>
      <c r="D46" s="335"/>
      <c r="E46" s="335" t="s">
        <v>40</v>
      </c>
      <c r="F46" s="37">
        <f>SUM(F47:F47)</f>
        <v>23600000</v>
      </c>
      <c r="G46" s="37">
        <f>SUM(G47:G47)</f>
        <v>0</v>
      </c>
      <c r="H46" s="37">
        <f>SUM(H47:H47)</f>
        <v>23600000</v>
      </c>
      <c r="I46" s="60"/>
      <c r="J46" s="355">
        <v>15977415</v>
      </c>
      <c r="L46" s="205">
        <f>F46+F59+F57</f>
        <v>31800000</v>
      </c>
    </row>
    <row r="47" spans="1:18" s="13" customFormat="1" ht="13.5" hidden="1" customHeight="1" x14ac:dyDescent="0.2">
      <c r="A47" s="323"/>
      <c r="B47" s="323"/>
      <c r="C47" s="323"/>
      <c r="D47" s="323">
        <v>6424</v>
      </c>
      <c r="E47" s="124" t="s">
        <v>66</v>
      </c>
      <c r="F47" s="125">
        <f>SUM(F48:F51)</f>
        <v>23600000</v>
      </c>
      <c r="G47" s="125">
        <f>SUM(G48:G51)</f>
        <v>0</v>
      </c>
      <c r="H47" s="125">
        <f>SUM(H48:H51)</f>
        <v>23600000</v>
      </c>
      <c r="I47" s="106"/>
      <c r="J47" s="242">
        <v>15977415</v>
      </c>
    </row>
    <row r="48" spans="1:18" s="13" customFormat="1" ht="13.5" hidden="1" customHeight="1" x14ac:dyDescent="0.2">
      <c r="A48" s="323"/>
      <c r="B48" s="323"/>
      <c r="C48" s="323"/>
      <c r="D48" s="323"/>
      <c r="E48" s="207" t="s">
        <v>221</v>
      </c>
      <c r="F48" s="63">
        <v>20400000</v>
      </c>
      <c r="G48" s="63">
        <f t="shared" ref="G48:G50" si="4">H48-F48</f>
        <v>-100000</v>
      </c>
      <c r="H48" s="63">
        <v>20300000</v>
      </c>
      <c r="I48" s="108"/>
      <c r="J48" s="241">
        <v>13342618</v>
      </c>
    </row>
    <row r="49" spans="1:17" s="13" customFormat="1" ht="13.5" hidden="1" customHeight="1" x14ac:dyDescent="0.2">
      <c r="A49" s="323"/>
      <c r="B49" s="323"/>
      <c r="C49" s="323"/>
      <c r="D49" s="323"/>
      <c r="E49" s="207" t="s">
        <v>220</v>
      </c>
      <c r="F49" s="63">
        <v>700000</v>
      </c>
      <c r="G49" s="182">
        <f t="shared" si="4"/>
        <v>100000</v>
      </c>
      <c r="H49" s="182">
        <v>800000</v>
      </c>
      <c r="I49" s="108"/>
      <c r="J49" s="241">
        <v>581107</v>
      </c>
    </row>
    <row r="50" spans="1:17" s="13" customFormat="1" ht="13.5" hidden="1" customHeight="1" x14ac:dyDescent="0.2">
      <c r="A50" s="323"/>
      <c r="B50" s="323"/>
      <c r="C50" s="323"/>
      <c r="D50" s="323"/>
      <c r="E50" s="38" t="s">
        <v>67</v>
      </c>
      <c r="F50" s="63">
        <v>2500000</v>
      </c>
      <c r="G50" s="63">
        <f t="shared" si="4"/>
        <v>0</v>
      </c>
      <c r="H50" s="63">
        <v>2500000</v>
      </c>
      <c r="I50" s="108"/>
      <c r="J50" s="241">
        <v>2053690</v>
      </c>
    </row>
    <row r="51" spans="1:17" s="13" customFormat="1" ht="27" hidden="1" customHeight="1" x14ac:dyDescent="0.2">
      <c r="A51" s="323"/>
      <c r="B51" s="323"/>
      <c r="C51" s="323"/>
      <c r="D51" s="323"/>
      <c r="E51" s="38" t="s">
        <v>208</v>
      </c>
      <c r="F51" s="63">
        <v>0</v>
      </c>
      <c r="G51" s="63">
        <v>0</v>
      </c>
      <c r="H51" s="63">
        <v>0</v>
      </c>
      <c r="I51" s="108"/>
      <c r="J51" s="241">
        <v>0</v>
      </c>
      <c r="K51" s="16"/>
      <c r="L51" s="16"/>
      <c r="M51" s="16"/>
      <c r="N51" s="16"/>
      <c r="O51" s="16"/>
    </row>
    <row r="52" spans="1:17" s="54" customFormat="1" ht="27" hidden="1" customHeight="1" x14ac:dyDescent="0.2">
      <c r="A52" s="332"/>
      <c r="B52" s="332"/>
      <c r="C52" s="332">
        <v>643</v>
      </c>
      <c r="D52" s="332"/>
      <c r="E52" s="35" t="s">
        <v>222</v>
      </c>
      <c r="F52" s="125">
        <f>F53</f>
        <v>0</v>
      </c>
      <c r="G52" s="125">
        <f>G53</f>
        <v>0</v>
      </c>
      <c r="H52" s="125">
        <f>H53</f>
        <v>0</v>
      </c>
      <c r="I52" s="108"/>
      <c r="J52" s="241">
        <v>0</v>
      </c>
      <c r="K52" s="208"/>
      <c r="L52" s="208"/>
      <c r="M52" s="208"/>
      <c r="N52" s="208"/>
      <c r="O52" s="208"/>
    </row>
    <row r="53" spans="1:17" s="13" customFormat="1" ht="27" hidden="1" customHeight="1" x14ac:dyDescent="0.2">
      <c r="A53" s="323"/>
      <c r="B53" s="323"/>
      <c r="C53" s="323"/>
      <c r="D53" s="323">
        <v>6436</v>
      </c>
      <c r="E53" s="38" t="s">
        <v>223</v>
      </c>
      <c r="F53" s="63">
        <v>0</v>
      </c>
      <c r="G53" s="63"/>
      <c r="H53" s="63"/>
      <c r="I53" s="108"/>
      <c r="J53" s="241"/>
      <c r="K53" s="16"/>
      <c r="L53" s="16"/>
      <c r="M53" s="16"/>
      <c r="N53" s="16"/>
      <c r="O53" s="16"/>
    </row>
    <row r="54" spans="1:17" s="13" customFormat="1" ht="25.5" customHeight="1" x14ac:dyDescent="0.2">
      <c r="A54" s="323"/>
      <c r="B54" s="333">
        <v>65</v>
      </c>
      <c r="C54" s="323"/>
      <c r="D54" s="323"/>
      <c r="E54" s="36" t="s">
        <v>181</v>
      </c>
      <c r="F54" s="39">
        <f t="shared" ref="F54:H55" si="5">F55</f>
        <v>13300000</v>
      </c>
      <c r="G54" s="210">
        <f t="shared" si="5"/>
        <v>1890000</v>
      </c>
      <c r="H54" s="210">
        <f t="shared" si="5"/>
        <v>15190000</v>
      </c>
      <c r="I54" s="106"/>
      <c r="J54" s="242">
        <v>10658388</v>
      </c>
    </row>
    <row r="55" spans="1:17" s="64" customFormat="1" ht="13.5" customHeight="1" x14ac:dyDescent="0.2">
      <c r="A55" s="335"/>
      <c r="B55" s="335"/>
      <c r="C55" s="335">
        <v>652</v>
      </c>
      <c r="D55" s="335"/>
      <c r="E55" s="335" t="s">
        <v>41</v>
      </c>
      <c r="F55" s="37">
        <f t="shared" si="5"/>
        <v>13300000</v>
      </c>
      <c r="G55" s="194">
        <f t="shared" si="5"/>
        <v>1890000</v>
      </c>
      <c r="H55" s="194">
        <f t="shared" si="5"/>
        <v>15190000</v>
      </c>
      <c r="I55" s="108"/>
      <c r="J55" s="241">
        <v>10658388</v>
      </c>
    </row>
    <row r="56" spans="1:17" s="13" customFormat="1" ht="13.5" hidden="1" customHeight="1" x14ac:dyDescent="0.2">
      <c r="A56" s="323"/>
      <c r="B56" s="332"/>
      <c r="C56" s="323"/>
      <c r="D56" s="323">
        <v>6526</v>
      </c>
      <c r="E56" s="38" t="s">
        <v>42</v>
      </c>
      <c r="F56" s="125">
        <f>F57+F58</f>
        <v>13300000</v>
      </c>
      <c r="G56" s="210">
        <f>G57+G58</f>
        <v>1890000</v>
      </c>
      <c r="H56" s="210">
        <f>H57+H58</f>
        <v>15190000</v>
      </c>
      <c r="I56" s="106"/>
      <c r="J56" s="242">
        <v>10658388</v>
      </c>
    </row>
    <row r="57" spans="1:17" s="13" customFormat="1" ht="13.5" hidden="1" customHeight="1" x14ac:dyDescent="0.2">
      <c r="A57" s="323"/>
      <c r="B57" s="323"/>
      <c r="C57" s="323"/>
      <c r="D57" s="323"/>
      <c r="E57" s="38" t="s">
        <v>68</v>
      </c>
      <c r="F57" s="63">
        <v>7000000</v>
      </c>
      <c r="G57" s="63">
        <f t="shared" ref="G57:G58" si="6">H57-F57</f>
        <v>1500000</v>
      </c>
      <c r="H57" s="63">
        <v>8500000</v>
      </c>
      <c r="I57" s="108"/>
      <c r="J57" s="241">
        <v>6482439</v>
      </c>
      <c r="L57" s="46">
        <f>F63+F58</f>
        <v>20300000</v>
      </c>
    </row>
    <row r="58" spans="1:17" s="13" customFormat="1" ht="13.5" hidden="1" customHeight="1" x14ac:dyDescent="0.2">
      <c r="A58" s="323"/>
      <c r="B58" s="323"/>
      <c r="C58" s="323"/>
      <c r="D58" s="323"/>
      <c r="E58" s="38" t="s">
        <v>69</v>
      </c>
      <c r="F58" s="182">
        <v>6300000</v>
      </c>
      <c r="G58" s="182">
        <f t="shared" si="6"/>
        <v>390000</v>
      </c>
      <c r="H58" s="182">
        <v>6690000</v>
      </c>
      <c r="I58" s="108"/>
      <c r="J58" s="241">
        <v>4175949</v>
      </c>
      <c r="K58" s="16"/>
      <c r="L58" s="16"/>
      <c r="M58" s="16"/>
      <c r="N58" s="16"/>
      <c r="O58" s="16"/>
      <c r="P58" s="16"/>
      <c r="Q58" s="16"/>
    </row>
    <row r="59" spans="1:17" s="13" customFormat="1" ht="25.15" customHeight="1" x14ac:dyDescent="0.2">
      <c r="A59" s="323"/>
      <c r="B59" s="333">
        <v>66</v>
      </c>
      <c r="C59" s="323"/>
      <c r="D59" s="323"/>
      <c r="E59" s="35" t="s">
        <v>184</v>
      </c>
      <c r="F59" s="39">
        <f t="shared" ref="F59:H60" si="7">F60</f>
        <v>1200000</v>
      </c>
      <c r="G59" s="210">
        <f t="shared" si="7"/>
        <v>0</v>
      </c>
      <c r="H59" s="210">
        <f t="shared" si="7"/>
        <v>1200000</v>
      </c>
      <c r="I59" s="106"/>
      <c r="J59" s="242">
        <v>800232</v>
      </c>
    </row>
    <row r="60" spans="1:17" s="64" customFormat="1" ht="13.5" customHeight="1" x14ac:dyDescent="0.2">
      <c r="A60" s="335"/>
      <c r="B60" s="335"/>
      <c r="C60" s="354">
        <v>661</v>
      </c>
      <c r="D60" s="335"/>
      <c r="E60" s="38" t="s">
        <v>183</v>
      </c>
      <c r="F60" s="37">
        <f t="shared" si="7"/>
        <v>1200000</v>
      </c>
      <c r="G60" s="194">
        <f t="shared" si="7"/>
        <v>0</v>
      </c>
      <c r="H60" s="194">
        <f t="shared" si="7"/>
        <v>1200000</v>
      </c>
      <c r="I60" s="108"/>
      <c r="J60" s="241">
        <v>800232</v>
      </c>
    </row>
    <row r="61" spans="1:17" s="13" customFormat="1" ht="13.5" hidden="1" customHeight="1" x14ac:dyDescent="0.2">
      <c r="A61" s="323"/>
      <c r="B61" s="323"/>
      <c r="C61" s="323"/>
      <c r="D61" s="323">
        <v>6615</v>
      </c>
      <c r="E61" s="38" t="s">
        <v>176</v>
      </c>
      <c r="F61" s="63">
        <v>1200000</v>
      </c>
      <c r="G61" s="63">
        <f>H61-F61</f>
        <v>0</v>
      </c>
      <c r="H61" s="63">
        <v>1200000</v>
      </c>
      <c r="I61" s="108"/>
      <c r="J61" s="241">
        <v>800232</v>
      </c>
    </row>
    <row r="62" spans="1:17" s="13" customFormat="1" ht="7.9" customHeight="1" x14ac:dyDescent="0.2">
      <c r="A62" s="323"/>
      <c r="B62" s="323"/>
      <c r="C62" s="323"/>
      <c r="D62" s="323"/>
      <c r="E62" s="38"/>
      <c r="F62" s="63"/>
      <c r="G62" s="63"/>
      <c r="H62" s="63"/>
      <c r="I62" s="106"/>
      <c r="J62" s="242"/>
    </row>
    <row r="63" spans="1:17" s="13" customFormat="1" ht="13.5" customHeight="1" x14ac:dyDescent="0.2">
      <c r="A63" s="334">
        <v>7</v>
      </c>
      <c r="B63" s="334"/>
      <c r="C63" s="334"/>
      <c r="D63" s="334"/>
      <c r="E63" s="126" t="s">
        <v>43</v>
      </c>
      <c r="F63" s="125">
        <f>F64</f>
        <v>14000000</v>
      </c>
      <c r="G63" s="125">
        <f>G64</f>
        <v>-13990000</v>
      </c>
      <c r="H63" s="125">
        <f>H64</f>
        <v>10000</v>
      </c>
      <c r="I63" s="110"/>
      <c r="J63" s="243">
        <v>7111</v>
      </c>
    </row>
    <row r="64" spans="1:17" s="13" customFormat="1" ht="13.5" customHeight="1" x14ac:dyDescent="0.2">
      <c r="A64" s="323"/>
      <c r="B64" s="332">
        <v>72</v>
      </c>
      <c r="C64" s="332"/>
      <c r="D64" s="332"/>
      <c r="E64" s="35" t="s">
        <v>45</v>
      </c>
      <c r="F64" s="39">
        <f t="shared" ref="F64" si="8">F65+F68+F70</f>
        <v>14000000</v>
      </c>
      <c r="G64" s="39">
        <f t="shared" ref="G64:H64" si="9">G65+G68+G70</f>
        <v>-13990000</v>
      </c>
      <c r="H64" s="39">
        <f t="shared" si="9"/>
        <v>10000</v>
      </c>
      <c r="I64" s="110"/>
      <c r="J64" s="243">
        <v>7111</v>
      </c>
    </row>
    <row r="65" spans="1:10" s="64" customFormat="1" ht="13.5" customHeight="1" x14ac:dyDescent="0.2">
      <c r="A65" s="335"/>
      <c r="B65" s="335"/>
      <c r="C65" s="335">
        <v>721</v>
      </c>
      <c r="D65" s="335"/>
      <c r="E65" s="38" t="s">
        <v>171</v>
      </c>
      <c r="F65" s="37">
        <f>F66+F67</f>
        <v>14000000</v>
      </c>
      <c r="G65" s="37">
        <f>G66+G67</f>
        <v>-14000000</v>
      </c>
      <c r="H65" s="37">
        <f>H66+H67</f>
        <v>0</v>
      </c>
      <c r="I65" s="356"/>
      <c r="J65" s="357">
        <v>0</v>
      </c>
    </row>
    <row r="66" spans="1:10" s="64" customFormat="1" ht="13.5" hidden="1" customHeight="1" x14ac:dyDescent="0.2">
      <c r="A66" s="335"/>
      <c r="B66" s="335"/>
      <c r="C66" s="335"/>
      <c r="D66" s="335">
        <v>7211</v>
      </c>
      <c r="E66" s="38" t="s">
        <v>170</v>
      </c>
      <c r="F66" s="37">
        <v>7000000</v>
      </c>
      <c r="G66" s="37">
        <f t="shared" ref="G66:G67" si="10">H66-F66</f>
        <v>-7000000</v>
      </c>
      <c r="H66" s="37">
        <v>0</v>
      </c>
      <c r="I66" s="356"/>
      <c r="J66" s="357">
        <v>0</v>
      </c>
    </row>
    <row r="67" spans="1:10" s="64" customFormat="1" ht="13.5" hidden="1" customHeight="1" x14ac:dyDescent="0.2">
      <c r="A67" s="335"/>
      <c r="B67" s="335"/>
      <c r="C67" s="335"/>
      <c r="D67" s="335">
        <v>7212</v>
      </c>
      <c r="E67" s="38" t="s">
        <v>244</v>
      </c>
      <c r="F67" s="37">
        <v>7000000</v>
      </c>
      <c r="G67" s="37">
        <f t="shared" si="10"/>
        <v>-7000000</v>
      </c>
      <c r="H67" s="37">
        <v>0</v>
      </c>
      <c r="I67" s="356"/>
      <c r="J67" s="357">
        <v>0</v>
      </c>
    </row>
    <row r="68" spans="1:10" s="64" customFormat="1" ht="13.5" hidden="1" customHeight="1" x14ac:dyDescent="0.2">
      <c r="A68" s="335"/>
      <c r="B68" s="335"/>
      <c r="C68" s="335">
        <v>722</v>
      </c>
      <c r="D68" s="335"/>
      <c r="E68" s="38" t="s">
        <v>204</v>
      </c>
      <c r="F68" s="37">
        <f>F69</f>
        <v>0</v>
      </c>
      <c r="G68" s="37">
        <f>G69</f>
        <v>0</v>
      </c>
      <c r="H68" s="37">
        <f>H69</f>
        <v>0</v>
      </c>
      <c r="I68" s="356"/>
      <c r="J68" s="357">
        <v>0</v>
      </c>
    </row>
    <row r="69" spans="1:10" s="64" customFormat="1" ht="13.5" hidden="1" customHeight="1" x14ac:dyDescent="0.2">
      <c r="A69" s="335"/>
      <c r="B69" s="335"/>
      <c r="C69" s="335"/>
      <c r="D69" s="335">
        <v>7211</v>
      </c>
      <c r="E69" s="38" t="s">
        <v>205</v>
      </c>
      <c r="F69" s="37">
        <v>0</v>
      </c>
      <c r="G69" s="37">
        <v>0</v>
      </c>
      <c r="H69" s="37">
        <v>0</v>
      </c>
      <c r="I69" s="356"/>
      <c r="J69" s="357">
        <v>0</v>
      </c>
    </row>
    <row r="70" spans="1:10" s="64" customFormat="1" ht="13.5" customHeight="1" x14ac:dyDescent="0.2">
      <c r="A70" s="335"/>
      <c r="B70" s="335"/>
      <c r="C70" s="335">
        <v>723</v>
      </c>
      <c r="D70" s="335"/>
      <c r="E70" s="38" t="s">
        <v>206</v>
      </c>
      <c r="F70" s="37">
        <f t="shared" ref="F70" si="11">F71+F72</f>
        <v>0</v>
      </c>
      <c r="G70" s="37">
        <f t="shared" ref="G70:H70" si="12">G71+G72</f>
        <v>10000</v>
      </c>
      <c r="H70" s="37">
        <f t="shared" si="12"/>
        <v>10000</v>
      </c>
      <c r="I70" s="356"/>
      <c r="J70" s="357">
        <v>7111</v>
      </c>
    </row>
    <row r="71" spans="1:10" s="13" customFormat="1" ht="13.5" hidden="1" customHeight="1" x14ac:dyDescent="0.2">
      <c r="A71" s="323"/>
      <c r="B71" s="332"/>
      <c r="C71" s="332"/>
      <c r="D71" s="335">
        <v>7231</v>
      </c>
      <c r="E71" s="38" t="s">
        <v>207</v>
      </c>
      <c r="F71" s="37"/>
      <c r="G71" s="37">
        <f>H71-F71</f>
        <v>10000</v>
      </c>
      <c r="H71" s="37">
        <v>10000</v>
      </c>
      <c r="I71" s="110"/>
      <c r="J71" s="243">
        <v>7111</v>
      </c>
    </row>
    <row r="72" spans="1:10" s="64" customFormat="1" ht="13.5" hidden="1" customHeight="1" x14ac:dyDescent="0.2">
      <c r="A72" s="335"/>
      <c r="B72" s="335"/>
      <c r="C72" s="335"/>
      <c r="D72" s="335">
        <v>7233</v>
      </c>
      <c r="E72" s="38" t="s">
        <v>210</v>
      </c>
      <c r="J72" s="244"/>
    </row>
    <row r="73" spans="1:10" s="1" customFormat="1" ht="13.5" customHeight="1" x14ac:dyDescent="0.2">
      <c r="A73" s="336"/>
      <c r="B73" s="336"/>
      <c r="C73" s="337"/>
      <c r="D73" s="337"/>
      <c r="E73" s="40"/>
      <c r="J73" s="245"/>
    </row>
    <row r="74" spans="1:10" s="1" customFormat="1" ht="13.5" customHeight="1" x14ac:dyDescent="0.2">
      <c r="A74" s="336"/>
      <c r="B74" s="336"/>
      <c r="C74" s="336"/>
      <c r="D74" s="336"/>
      <c r="E74" s="41"/>
      <c r="J74" s="245"/>
    </row>
    <row r="75" spans="1:10" s="1" customFormat="1" ht="13.5" customHeight="1" x14ac:dyDescent="0.2">
      <c r="A75" s="336"/>
      <c r="B75" s="336"/>
      <c r="C75" s="336"/>
      <c r="D75" s="336"/>
      <c r="E75" s="41"/>
      <c r="G75" s="2"/>
      <c r="H75" s="2"/>
      <c r="J75" s="245"/>
    </row>
    <row r="76" spans="1:10" s="1" customFormat="1" ht="13.5" customHeight="1" x14ac:dyDescent="0.2">
      <c r="A76" s="336"/>
      <c r="B76" s="336"/>
      <c r="C76" s="336"/>
      <c r="D76" s="336"/>
      <c r="E76" s="41"/>
      <c r="J76" s="245"/>
    </row>
    <row r="77" spans="1:10" s="1" customFormat="1" ht="13.5" customHeight="1" x14ac:dyDescent="0.2">
      <c r="A77" s="336"/>
      <c r="B77" s="336"/>
      <c r="C77" s="336"/>
      <c r="D77" s="336"/>
      <c r="E77" s="41"/>
      <c r="J77" s="245"/>
    </row>
    <row r="78" spans="1:10" s="1" customFormat="1" ht="13.5" customHeight="1" x14ac:dyDescent="0.2">
      <c r="A78" s="336"/>
      <c r="B78" s="336"/>
      <c r="C78" s="336"/>
      <c r="D78" s="336"/>
      <c r="E78" s="41"/>
      <c r="J78" s="245"/>
    </row>
    <row r="79" spans="1:10" s="1" customFormat="1" ht="13.5" customHeight="1" x14ac:dyDescent="0.2">
      <c r="A79" s="336"/>
      <c r="B79" s="336"/>
      <c r="C79" s="336"/>
      <c r="D79" s="336"/>
      <c r="E79" s="41"/>
      <c r="J79" s="245"/>
    </row>
    <row r="80" spans="1:10" s="1" customFormat="1" ht="13.5" customHeight="1" x14ac:dyDescent="0.2">
      <c r="A80" s="336"/>
      <c r="B80" s="336"/>
      <c r="C80" s="336"/>
      <c r="D80" s="336"/>
      <c r="E80" s="41"/>
      <c r="J80" s="245"/>
    </row>
    <row r="81" spans="1:10" s="1" customFormat="1" ht="13.5" customHeight="1" x14ac:dyDescent="0.2">
      <c r="A81" s="144"/>
      <c r="B81" s="144"/>
      <c r="C81" s="144"/>
      <c r="D81" s="144"/>
      <c r="J81" s="245"/>
    </row>
    <row r="82" spans="1:10" s="1" customFormat="1" ht="13.5" customHeight="1" x14ac:dyDescent="0.2">
      <c r="A82" s="144"/>
      <c r="B82" s="144"/>
      <c r="C82" s="144"/>
      <c r="D82" s="144"/>
      <c r="J82" s="245"/>
    </row>
    <row r="83" spans="1:10" s="1" customFormat="1" ht="13.5" customHeight="1" x14ac:dyDescent="0.2">
      <c r="A83" s="144"/>
      <c r="B83" s="144"/>
      <c r="C83" s="144"/>
      <c r="D83" s="144"/>
      <c r="J83" s="245"/>
    </row>
    <row r="84" spans="1:10" s="1" customFormat="1" ht="13.5" customHeight="1" x14ac:dyDescent="0.2">
      <c r="A84" s="144"/>
      <c r="B84" s="144"/>
      <c r="C84" s="144"/>
      <c r="D84" s="144"/>
      <c r="J84" s="245"/>
    </row>
    <row r="85" spans="1:10" s="1" customFormat="1" ht="13.5" customHeight="1" x14ac:dyDescent="0.2">
      <c r="A85" s="144"/>
      <c r="B85" s="144"/>
      <c r="C85" s="144"/>
      <c r="D85" s="144"/>
      <c r="J85" s="245"/>
    </row>
    <row r="86" spans="1:10" s="1" customFormat="1" ht="13.5" customHeight="1" x14ac:dyDescent="0.2">
      <c r="A86" s="144"/>
      <c r="B86" s="144"/>
      <c r="C86" s="144"/>
      <c r="D86" s="144"/>
      <c r="J86" s="245"/>
    </row>
    <row r="87" spans="1:10" ht="13.5" customHeight="1" x14ac:dyDescent="0.2"/>
    <row r="88" spans="1:10" ht="13.5" customHeight="1" x14ac:dyDescent="0.2"/>
    <row r="89" spans="1:10" ht="13.5" customHeight="1" x14ac:dyDescent="0.2"/>
    <row r="90" spans="1:10" ht="13.5" customHeight="1" x14ac:dyDescent="0.2"/>
    <row r="91" spans="1:10" ht="13.5" customHeight="1" x14ac:dyDescent="0.2"/>
    <row r="92" spans="1:10" ht="13.5" customHeight="1" x14ac:dyDescent="0.2"/>
    <row r="93" spans="1:10" ht="13.5" customHeight="1" x14ac:dyDescent="0.2"/>
    <row r="94" spans="1:10" ht="13.5" customHeight="1" x14ac:dyDescent="0.2"/>
    <row r="95" spans="1:10" ht="13.5" customHeight="1" x14ac:dyDescent="0.2"/>
    <row r="97" hidden="1" x14ac:dyDescent="0.2"/>
    <row r="99" ht="11.25" hidden="1" customHeight="1" x14ac:dyDescent="0.2"/>
    <row r="100" ht="24" customHeight="1" x14ac:dyDescent="0.2"/>
    <row r="101" ht="15" customHeight="1" x14ac:dyDescent="0.2"/>
    <row r="102" ht="11.25" customHeight="1" x14ac:dyDescent="0.2"/>
    <row r="103" hidden="1" x14ac:dyDescent="0.2"/>
    <row r="104" ht="13.5" customHeight="1" x14ac:dyDescent="0.2"/>
    <row r="105" ht="12.75" customHeight="1" x14ac:dyDescent="0.2"/>
    <row r="106" ht="12.75" customHeight="1" x14ac:dyDescent="0.2"/>
    <row r="107" hidden="1" x14ac:dyDescent="0.2"/>
    <row r="110" hidden="1" x14ac:dyDescent="0.2"/>
    <row r="111" hidden="1" x14ac:dyDescent="0.2"/>
    <row r="112" ht="19.5" customHeight="1" x14ac:dyDescent="0.2"/>
    <row r="113" ht="15" customHeight="1" x14ac:dyDescent="0.2"/>
    <row r="120" ht="22.5" customHeight="1" x14ac:dyDescent="0.2"/>
    <row r="125" ht="13.5" customHeight="1" x14ac:dyDescent="0.2"/>
    <row r="126" ht="13.5" customHeight="1" x14ac:dyDescent="0.2"/>
    <row r="127" ht="13.5" customHeight="1" x14ac:dyDescent="0.2"/>
    <row r="139" spans="1:10" s="5" customFormat="1" ht="18" customHeight="1" x14ac:dyDescent="0.3">
      <c r="A139" s="339"/>
      <c r="B139" s="339"/>
      <c r="C139" s="339"/>
      <c r="D139" s="339"/>
      <c r="J139" s="247"/>
    </row>
    <row r="140" spans="1:10" ht="28.5" customHeight="1" x14ac:dyDescent="0.2"/>
    <row r="144" spans="1:10" ht="17.25" customHeight="1" x14ac:dyDescent="0.2"/>
    <row r="145" spans="1:10" ht="13.5" customHeight="1" x14ac:dyDescent="0.2"/>
    <row r="151" spans="1:10" ht="22.5" customHeight="1" x14ac:dyDescent="0.2"/>
    <row r="152" spans="1:10" ht="22.5" customHeight="1" x14ac:dyDescent="0.2"/>
    <row r="156" spans="1:10" s="1" customFormat="1" x14ac:dyDescent="0.2">
      <c r="A156" s="144"/>
      <c r="B156" s="144"/>
      <c r="C156" s="144"/>
      <c r="D156" s="144"/>
      <c r="J156" s="245"/>
    </row>
    <row r="157" spans="1:10" s="1" customFormat="1" x14ac:dyDescent="0.2">
      <c r="A157" s="144"/>
      <c r="B157" s="144"/>
      <c r="C157" s="144"/>
      <c r="D157" s="144"/>
      <c r="J157" s="245"/>
    </row>
    <row r="158" spans="1:10" s="1" customFormat="1" x14ac:dyDescent="0.2">
      <c r="A158" s="144"/>
      <c r="B158" s="144"/>
      <c r="C158" s="144"/>
      <c r="D158" s="144"/>
      <c r="J158" s="245"/>
    </row>
    <row r="159" spans="1:10" s="1" customFormat="1" x14ac:dyDescent="0.2">
      <c r="A159" s="144"/>
      <c r="B159" s="144"/>
      <c r="C159" s="144"/>
      <c r="D159" s="144"/>
      <c r="J159" s="245"/>
    </row>
    <row r="160" spans="1:10" s="1" customFormat="1" x14ac:dyDescent="0.2">
      <c r="A160" s="144"/>
      <c r="B160" s="144"/>
      <c r="C160" s="144"/>
      <c r="D160" s="144"/>
      <c r="J160" s="245"/>
    </row>
    <row r="161" spans="1:10" s="1" customFormat="1" x14ac:dyDescent="0.2">
      <c r="A161" s="144"/>
      <c r="B161" s="144"/>
      <c r="C161" s="144"/>
      <c r="D161" s="144"/>
      <c r="J161" s="245"/>
    </row>
    <row r="162" spans="1:10" s="1" customFormat="1" x14ac:dyDescent="0.2">
      <c r="A162" s="144"/>
      <c r="B162" s="144"/>
      <c r="C162" s="144"/>
      <c r="D162" s="144"/>
      <c r="J162" s="245"/>
    </row>
    <row r="163" spans="1:10" s="1" customFormat="1" x14ac:dyDescent="0.2">
      <c r="A163" s="144"/>
      <c r="B163" s="144"/>
      <c r="C163" s="144"/>
      <c r="D163" s="144"/>
      <c r="J163" s="245"/>
    </row>
    <row r="164" spans="1:10" s="1" customFormat="1" x14ac:dyDescent="0.2">
      <c r="A164" s="144"/>
      <c r="B164" s="144"/>
      <c r="C164" s="144"/>
      <c r="D164" s="144"/>
      <c r="J164" s="245"/>
    </row>
    <row r="165" spans="1:10" s="1" customFormat="1" x14ac:dyDescent="0.2">
      <c r="A165" s="144"/>
      <c r="B165" s="144"/>
      <c r="C165" s="144"/>
      <c r="D165" s="144"/>
      <c r="J165" s="245"/>
    </row>
    <row r="166" spans="1:10" s="1" customFormat="1" x14ac:dyDescent="0.2">
      <c r="A166" s="144"/>
      <c r="B166" s="144"/>
      <c r="C166" s="144"/>
      <c r="D166" s="144"/>
      <c r="J166" s="245"/>
    </row>
    <row r="167" spans="1:10" s="1" customFormat="1" x14ac:dyDescent="0.2">
      <c r="A167" s="144"/>
      <c r="B167" s="144"/>
      <c r="C167" s="144"/>
      <c r="D167" s="144"/>
      <c r="J167" s="245"/>
    </row>
    <row r="168" spans="1:10" s="1" customFormat="1" x14ac:dyDescent="0.2">
      <c r="A168" s="144"/>
      <c r="B168" s="144"/>
      <c r="C168" s="144"/>
      <c r="D168" s="144"/>
      <c r="J168" s="245"/>
    </row>
    <row r="169" spans="1:10" s="1" customFormat="1" x14ac:dyDescent="0.2">
      <c r="A169" s="144"/>
      <c r="B169" s="144"/>
      <c r="C169" s="144"/>
      <c r="D169" s="144"/>
      <c r="J169" s="245"/>
    </row>
    <row r="170" spans="1:10" s="1" customFormat="1" x14ac:dyDescent="0.2">
      <c r="A170" s="144"/>
      <c r="B170" s="144"/>
      <c r="C170" s="144"/>
      <c r="D170" s="144"/>
      <c r="J170" s="245"/>
    </row>
    <row r="171" spans="1:10" s="1" customFormat="1" x14ac:dyDescent="0.2">
      <c r="A171" s="144"/>
      <c r="B171" s="144"/>
      <c r="C171" s="144"/>
      <c r="D171" s="144"/>
      <c r="J171" s="245"/>
    </row>
    <row r="172" spans="1:10" s="1" customFormat="1" x14ac:dyDescent="0.2">
      <c r="A172" s="144"/>
      <c r="B172" s="144"/>
      <c r="C172" s="144"/>
      <c r="D172" s="144"/>
      <c r="J172" s="245"/>
    </row>
    <row r="173" spans="1:10" s="1" customFormat="1" x14ac:dyDescent="0.2">
      <c r="A173" s="144"/>
      <c r="B173" s="144"/>
      <c r="C173" s="144"/>
      <c r="D173" s="144"/>
      <c r="J173" s="245"/>
    </row>
    <row r="174" spans="1:10" s="1" customFormat="1" x14ac:dyDescent="0.2">
      <c r="A174" s="144"/>
      <c r="B174" s="144"/>
      <c r="C174" s="144"/>
      <c r="D174" s="144"/>
      <c r="J174" s="245"/>
    </row>
    <row r="175" spans="1:10" s="1" customFormat="1" x14ac:dyDescent="0.2">
      <c r="A175" s="144"/>
      <c r="B175" s="144"/>
      <c r="C175" s="144"/>
      <c r="D175" s="144"/>
      <c r="J175" s="245"/>
    </row>
    <row r="176" spans="1:10" s="1" customFormat="1" x14ac:dyDescent="0.2">
      <c r="A176" s="144"/>
      <c r="B176" s="144"/>
      <c r="C176" s="144"/>
      <c r="D176" s="144"/>
      <c r="J176" s="245"/>
    </row>
    <row r="177" spans="1:10" s="1" customFormat="1" x14ac:dyDescent="0.2">
      <c r="A177" s="144"/>
      <c r="B177" s="144"/>
      <c r="C177" s="144"/>
      <c r="D177" s="144"/>
      <c r="J177" s="245"/>
    </row>
    <row r="178" spans="1:10" s="1" customFormat="1" x14ac:dyDescent="0.2">
      <c r="A178" s="144"/>
      <c r="B178" s="144"/>
      <c r="C178" s="144"/>
      <c r="D178" s="144"/>
      <c r="J178" s="245"/>
    </row>
    <row r="179" spans="1:10" s="1" customFormat="1" x14ac:dyDescent="0.2">
      <c r="A179" s="144"/>
      <c r="B179" s="144"/>
      <c r="C179" s="144"/>
      <c r="D179" s="144"/>
      <c r="J179" s="245"/>
    </row>
    <row r="180" spans="1:10" s="1" customFormat="1" x14ac:dyDescent="0.2">
      <c r="A180" s="144"/>
      <c r="B180" s="144"/>
      <c r="C180" s="144"/>
      <c r="D180" s="144"/>
      <c r="J180" s="245"/>
    </row>
    <row r="181" spans="1:10" s="1" customFormat="1" x14ac:dyDescent="0.2">
      <c r="A181" s="144"/>
      <c r="B181" s="144"/>
      <c r="C181" s="144"/>
      <c r="D181" s="144"/>
      <c r="J181" s="245"/>
    </row>
    <row r="182" spans="1:10" s="1" customFormat="1" x14ac:dyDescent="0.2">
      <c r="A182" s="144"/>
      <c r="B182" s="144"/>
      <c r="C182" s="144"/>
      <c r="D182" s="144"/>
      <c r="J182" s="245"/>
    </row>
    <row r="183" spans="1:10" s="1" customFormat="1" x14ac:dyDescent="0.2">
      <c r="A183" s="144"/>
      <c r="B183" s="144"/>
      <c r="C183" s="144"/>
      <c r="D183" s="144"/>
      <c r="J183" s="245"/>
    </row>
    <row r="184" spans="1:10" s="1" customFormat="1" x14ac:dyDescent="0.2">
      <c r="A184" s="144"/>
      <c r="B184" s="144"/>
      <c r="C184" s="144"/>
      <c r="D184" s="144"/>
      <c r="J184" s="245"/>
    </row>
    <row r="185" spans="1:10" s="1" customFormat="1" x14ac:dyDescent="0.2">
      <c r="A185" s="144"/>
      <c r="B185" s="144"/>
      <c r="C185" s="144"/>
      <c r="D185" s="144"/>
      <c r="J185" s="245"/>
    </row>
    <row r="186" spans="1:10" s="1" customFormat="1" x14ac:dyDescent="0.2">
      <c r="A186" s="144"/>
      <c r="B186" s="144"/>
      <c r="C186" s="144"/>
      <c r="D186" s="144"/>
      <c r="J186" s="245"/>
    </row>
    <row r="187" spans="1:10" s="1" customFormat="1" x14ac:dyDescent="0.2">
      <c r="A187" s="144"/>
      <c r="B187" s="144"/>
      <c r="C187" s="144"/>
      <c r="D187" s="144"/>
      <c r="J187" s="245"/>
    </row>
    <row r="188" spans="1:10" s="1" customFormat="1" x14ac:dyDescent="0.2">
      <c r="A188" s="144"/>
      <c r="B188" s="144"/>
      <c r="C188" s="144"/>
      <c r="D188" s="144"/>
      <c r="J188" s="245"/>
    </row>
    <row r="189" spans="1:10" s="1" customFormat="1" x14ac:dyDescent="0.2">
      <c r="A189" s="144"/>
      <c r="B189" s="144"/>
      <c r="C189" s="144"/>
      <c r="D189" s="144"/>
      <c r="J189" s="245"/>
    </row>
    <row r="190" spans="1:10" s="1" customFormat="1" x14ac:dyDescent="0.2">
      <c r="A190" s="144"/>
      <c r="B190" s="144"/>
      <c r="C190" s="144"/>
      <c r="D190" s="144"/>
      <c r="J190" s="245"/>
    </row>
    <row r="191" spans="1:10" s="1" customFormat="1" x14ac:dyDescent="0.2">
      <c r="A191" s="144"/>
      <c r="B191" s="144"/>
      <c r="C191" s="144"/>
      <c r="D191" s="144"/>
      <c r="J191" s="245"/>
    </row>
    <row r="192" spans="1:10" s="1" customFormat="1" x14ac:dyDescent="0.2">
      <c r="A192" s="144"/>
      <c r="B192" s="144"/>
      <c r="C192" s="144"/>
      <c r="D192" s="144"/>
      <c r="J192" s="245"/>
    </row>
    <row r="193" spans="1:10" s="1" customFormat="1" x14ac:dyDescent="0.2">
      <c r="A193" s="144"/>
      <c r="B193" s="144"/>
      <c r="C193" s="144"/>
      <c r="D193" s="144"/>
      <c r="J193" s="245"/>
    </row>
    <row r="194" spans="1:10" s="1" customFormat="1" x14ac:dyDescent="0.2">
      <c r="A194" s="144"/>
      <c r="B194" s="144"/>
      <c r="C194" s="144"/>
      <c r="D194" s="144"/>
      <c r="J194" s="245"/>
    </row>
    <row r="195" spans="1:10" s="1" customFormat="1" x14ac:dyDescent="0.2">
      <c r="A195" s="144"/>
      <c r="B195" s="144"/>
      <c r="C195" s="144"/>
      <c r="D195" s="144"/>
      <c r="J195" s="245"/>
    </row>
    <row r="196" spans="1:10" s="1" customFormat="1" x14ac:dyDescent="0.2">
      <c r="A196" s="144"/>
      <c r="B196" s="144"/>
      <c r="C196" s="144"/>
      <c r="D196" s="144"/>
      <c r="J196" s="245"/>
    </row>
    <row r="197" spans="1:10" s="1" customFormat="1" x14ac:dyDescent="0.2">
      <c r="A197" s="144"/>
      <c r="B197" s="144"/>
      <c r="C197" s="144"/>
      <c r="D197" s="144"/>
      <c r="J197" s="245"/>
    </row>
    <row r="198" spans="1:10" s="1" customFormat="1" x14ac:dyDescent="0.2">
      <c r="A198" s="144"/>
      <c r="B198" s="144"/>
      <c r="C198" s="144"/>
      <c r="D198" s="144"/>
      <c r="J198" s="245"/>
    </row>
    <row r="199" spans="1:10" s="1" customFormat="1" x14ac:dyDescent="0.2">
      <c r="A199" s="144"/>
      <c r="B199" s="144"/>
      <c r="C199" s="144"/>
      <c r="D199" s="144"/>
      <c r="J199" s="245"/>
    </row>
    <row r="200" spans="1:10" s="1" customFormat="1" x14ac:dyDescent="0.2">
      <c r="A200" s="144"/>
      <c r="B200" s="144"/>
      <c r="C200" s="144"/>
      <c r="D200" s="144"/>
      <c r="J200" s="245"/>
    </row>
    <row r="201" spans="1:10" s="1" customFormat="1" x14ac:dyDescent="0.2">
      <c r="A201" s="144"/>
      <c r="B201" s="144"/>
      <c r="C201" s="144"/>
      <c r="D201" s="144"/>
      <c r="J201" s="245"/>
    </row>
    <row r="202" spans="1:10" s="1" customFormat="1" x14ac:dyDescent="0.2">
      <c r="A202" s="144"/>
      <c r="B202" s="144"/>
      <c r="C202" s="144"/>
      <c r="D202" s="144"/>
      <c r="J202" s="245"/>
    </row>
    <row r="203" spans="1:10" s="1" customFormat="1" x14ac:dyDescent="0.2">
      <c r="A203" s="144"/>
      <c r="B203" s="144"/>
      <c r="C203" s="144"/>
      <c r="D203" s="144"/>
      <c r="J203" s="245"/>
    </row>
    <row r="204" spans="1:10" s="1" customFormat="1" x14ac:dyDescent="0.2">
      <c r="A204" s="144"/>
      <c r="B204" s="144"/>
      <c r="C204" s="144"/>
      <c r="D204" s="144"/>
      <c r="J204" s="245"/>
    </row>
    <row r="205" spans="1:10" s="1" customFormat="1" x14ac:dyDescent="0.2">
      <c r="A205" s="144"/>
      <c r="B205" s="144"/>
      <c r="C205" s="144"/>
      <c r="D205" s="144"/>
      <c r="J205" s="245"/>
    </row>
    <row r="206" spans="1:10" s="1" customFormat="1" x14ac:dyDescent="0.2">
      <c r="A206" s="144"/>
      <c r="B206" s="144"/>
      <c r="C206" s="144"/>
      <c r="D206" s="144"/>
      <c r="J206" s="245"/>
    </row>
    <row r="207" spans="1:10" s="1" customFormat="1" x14ac:dyDescent="0.2">
      <c r="A207" s="144"/>
      <c r="B207" s="144"/>
      <c r="C207" s="144"/>
      <c r="D207" s="144"/>
      <c r="J207" s="245"/>
    </row>
    <row r="208" spans="1:10" s="1" customFormat="1" x14ac:dyDescent="0.2">
      <c r="A208" s="144"/>
      <c r="B208" s="144"/>
      <c r="C208" s="144"/>
      <c r="D208" s="144"/>
      <c r="J208" s="245"/>
    </row>
    <row r="209" spans="1:10" s="1" customFormat="1" x14ac:dyDescent="0.2">
      <c r="A209" s="144"/>
      <c r="B209" s="144"/>
      <c r="C209" s="144"/>
      <c r="D209" s="144"/>
      <c r="J209" s="245"/>
    </row>
    <row r="210" spans="1:10" s="1" customFormat="1" x14ac:dyDescent="0.2">
      <c r="A210" s="144"/>
      <c r="B210" s="144"/>
      <c r="C210" s="144"/>
      <c r="D210" s="144"/>
      <c r="J210" s="245"/>
    </row>
    <row r="211" spans="1:10" s="1" customFormat="1" x14ac:dyDescent="0.2">
      <c r="A211" s="144"/>
      <c r="B211" s="144"/>
      <c r="C211" s="144"/>
      <c r="D211" s="144"/>
      <c r="J211" s="245"/>
    </row>
    <row r="212" spans="1:10" s="1" customFormat="1" x14ac:dyDescent="0.2">
      <c r="A212" s="144"/>
      <c r="B212" s="144"/>
      <c r="C212" s="144"/>
      <c r="D212" s="144"/>
      <c r="J212" s="245"/>
    </row>
    <row r="213" spans="1:10" s="1" customFormat="1" x14ac:dyDescent="0.2">
      <c r="A213" s="144"/>
      <c r="B213" s="144"/>
      <c r="C213" s="144"/>
      <c r="D213" s="144"/>
      <c r="J213" s="245"/>
    </row>
    <row r="214" spans="1:10" s="1" customFormat="1" x14ac:dyDescent="0.2">
      <c r="A214" s="144"/>
      <c r="B214" s="144"/>
      <c r="C214" s="144"/>
      <c r="D214" s="144"/>
      <c r="J214" s="245"/>
    </row>
    <row r="215" spans="1:10" s="1" customFormat="1" x14ac:dyDescent="0.2">
      <c r="A215" s="144"/>
      <c r="B215" s="144"/>
      <c r="C215" s="144"/>
      <c r="D215" s="144"/>
      <c r="J215" s="245"/>
    </row>
    <row r="216" spans="1:10" s="1" customFormat="1" x14ac:dyDescent="0.2">
      <c r="A216" s="144"/>
      <c r="B216" s="144"/>
      <c r="C216" s="144"/>
      <c r="D216" s="144"/>
      <c r="J216" s="245"/>
    </row>
    <row r="217" spans="1:10" s="1" customFormat="1" x14ac:dyDescent="0.2">
      <c r="A217" s="144"/>
      <c r="B217" s="144"/>
      <c r="C217" s="144"/>
      <c r="D217" s="144"/>
      <c r="J217" s="245"/>
    </row>
    <row r="218" spans="1:10" s="1" customFormat="1" x14ac:dyDescent="0.2">
      <c r="A218" s="144"/>
      <c r="B218" s="144"/>
      <c r="C218" s="144"/>
      <c r="D218" s="144"/>
      <c r="J218" s="245"/>
    </row>
    <row r="219" spans="1:10" s="1" customFormat="1" x14ac:dyDescent="0.2">
      <c r="A219" s="144"/>
      <c r="B219" s="144"/>
      <c r="C219" s="144"/>
      <c r="D219" s="144"/>
      <c r="J219" s="245"/>
    </row>
    <row r="220" spans="1:10" s="1" customFormat="1" x14ac:dyDescent="0.2">
      <c r="A220" s="144"/>
      <c r="B220" s="144"/>
      <c r="C220" s="144"/>
      <c r="D220" s="144"/>
      <c r="J220" s="245"/>
    </row>
    <row r="221" spans="1:10" s="1" customFormat="1" x14ac:dyDescent="0.2">
      <c r="A221" s="144"/>
      <c r="B221" s="144"/>
      <c r="C221" s="144"/>
      <c r="D221" s="144"/>
      <c r="J221" s="245"/>
    </row>
    <row r="222" spans="1:10" s="1" customFormat="1" x14ac:dyDescent="0.2">
      <c r="A222" s="144"/>
      <c r="B222" s="144"/>
      <c r="C222" s="144"/>
      <c r="D222" s="144"/>
      <c r="J222" s="245"/>
    </row>
    <row r="223" spans="1:10" s="1" customFormat="1" x14ac:dyDescent="0.2">
      <c r="A223" s="144"/>
      <c r="B223" s="144"/>
      <c r="C223" s="144"/>
      <c r="D223" s="144"/>
      <c r="J223" s="245"/>
    </row>
    <row r="224" spans="1:10" s="1" customFormat="1" x14ac:dyDescent="0.2">
      <c r="A224" s="144"/>
      <c r="B224" s="144"/>
      <c r="C224" s="144"/>
      <c r="D224" s="144"/>
      <c r="J224" s="245"/>
    </row>
    <row r="225" spans="1:10" s="1" customFormat="1" x14ac:dyDescent="0.2">
      <c r="A225" s="144"/>
      <c r="B225" s="144"/>
      <c r="C225" s="144"/>
      <c r="D225" s="144"/>
      <c r="J225" s="245"/>
    </row>
    <row r="226" spans="1:10" s="1" customFormat="1" x14ac:dyDescent="0.2">
      <c r="A226" s="144"/>
      <c r="B226" s="144"/>
      <c r="C226" s="144"/>
      <c r="D226" s="144"/>
      <c r="J226" s="245"/>
    </row>
    <row r="227" spans="1:10" s="1" customFormat="1" x14ac:dyDescent="0.2">
      <c r="A227" s="144"/>
      <c r="B227" s="144"/>
      <c r="C227" s="144"/>
      <c r="D227" s="144"/>
      <c r="J227" s="245"/>
    </row>
    <row r="228" spans="1:10" s="1" customFormat="1" x14ac:dyDescent="0.2">
      <c r="A228" s="144"/>
      <c r="B228" s="144"/>
      <c r="C228" s="144"/>
      <c r="D228" s="144"/>
      <c r="J228" s="245"/>
    </row>
    <row r="229" spans="1:10" s="1" customFormat="1" x14ac:dyDescent="0.2">
      <c r="A229" s="144"/>
      <c r="B229" s="144"/>
      <c r="C229" s="144"/>
      <c r="D229" s="144"/>
      <c r="J229" s="245"/>
    </row>
    <row r="230" spans="1:10" s="1" customFormat="1" x14ac:dyDescent="0.2">
      <c r="A230" s="144"/>
      <c r="B230" s="144"/>
      <c r="C230" s="144"/>
      <c r="D230" s="144"/>
      <c r="J230" s="245"/>
    </row>
    <row r="231" spans="1:10" s="1" customFormat="1" x14ac:dyDescent="0.2">
      <c r="A231" s="144"/>
      <c r="B231" s="144"/>
      <c r="C231" s="144"/>
      <c r="D231" s="144"/>
      <c r="J231" s="245"/>
    </row>
    <row r="232" spans="1:10" s="1" customFormat="1" x14ac:dyDescent="0.2">
      <c r="A232" s="144"/>
      <c r="B232" s="144"/>
      <c r="C232" s="144"/>
      <c r="D232" s="144"/>
      <c r="J232" s="245"/>
    </row>
    <row r="233" spans="1:10" s="1" customFormat="1" x14ac:dyDescent="0.2">
      <c r="A233" s="144"/>
      <c r="B233" s="144"/>
      <c r="C233" s="144"/>
      <c r="D233" s="144"/>
      <c r="J233" s="245"/>
    </row>
    <row r="234" spans="1:10" s="1" customFormat="1" x14ac:dyDescent="0.2">
      <c r="A234" s="144"/>
      <c r="B234" s="144"/>
      <c r="C234" s="144"/>
      <c r="D234" s="144"/>
      <c r="J234" s="245"/>
    </row>
    <row r="235" spans="1:10" s="1" customFormat="1" x14ac:dyDescent="0.2">
      <c r="A235" s="144"/>
      <c r="B235" s="144"/>
      <c r="C235" s="144"/>
      <c r="D235" s="144"/>
      <c r="J235" s="245"/>
    </row>
    <row r="236" spans="1:10" s="1" customFormat="1" x14ac:dyDescent="0.2">
      <c r="A236" s="144"/>
      <c r="B236" s="144"/>
      <c r="C236" s="144"/>
      <c r="D236" s="144"/>
      <c r="J236" s="245"/>
    </row>
    <row r="237" spans="1:10" s="1" customFormat="1" x14ac:dyDescent="0.2">
      <c r="A237" s="144"/>
      <c r="B237" s="144"/>
      <c r="C237" s="144"/>
      <c r="D237" s="144"/>
      <c r="J237" s="245"/>
    </row>
    <row r="238" spans="1:10" s="1" customFormat="1" x14ac:dyDescent="0.2">
      <c r="A238" s="144"/>
      <c r="B238" s="144"/>
      <c r="C238" s="144"/>
      <c r="D238" s="144"/>
      <c r="J238" s="245"/>
    </row>
    <row r="239" spans="1:10" s="1" customFormat="1" x14ac:dyDescent="0.2">
      <c r="A239" s="144"/>
      <c r="B239" s="144"/>
      <c r="C239" s="144"/>
      <c r="D239" s="144"/>
      <c r="J239" s="245"/>
    </row>
    <row r="240" spans="1:10" s="1" customFormat="1" x14ac:dyDescent="0.2">
      <c r="A240" s="144"/>
      <c r="B240" s="144"/>
      <c r="C240" s="144"/>
      <c r="D240" s="144"/>
      <c r="J240" s="245"/>
    </row>
    <row r="241" spans="1:10" s="1" customFormat="1" x14ac:dyDescent="0.2">
      <c r="A241" s="144"/>
      <c r="B241" s="144"/>
      <c r="C241" s="144"/>
      <c r="D241" s="144"/>
      <c r="J241" s="245"/>
    </row>
    <row r="242" spans="1:10" s="1" customFormat="1" x14ac:dyDescent="0.2">
      <c r="A242" s="144"/>
      <c r="B242" s="144"/>
      <c r="C242" s="144"/>
      <c r="D242" s="144"/>
      <c r="J242" s="245"/>
    </row>
    <row r="243" spans="1:10" s="1" customFormat="1" x14ac:dyDescent="0.2">
      <c r="A243" s="144"/>
      <c r="B243" s="144"/>
      <c r="C243" s="144"/>
      <c r="D243" s="144"/>
      <c r="J243" s="245"/>
    </row>
    <row r="244" spans="1:10" s="1" customFormat="1" x14ac:dyDescent="0.2">
      <c r="A244" s="144"/>
      <c r="B244" s="144"/>
      <c r="C244" s="144"/>
      <c r="D244" s="144"/>
      <c r="J244" s="245"/>
    </row>
    <row r="245" spans="1:10" s="1" customFormat="1" x14ac:dyDescent="0.2">
      <c r="A245" s="144"/>
      <c r="B245" s="144"/>
      <c r="C245" s="144"/>
      <c r="D245" s="144"/>
      <c r="J245" s="245"/>
    </row>
    <row r="246" spans="1:10" s="1" customFormat="1" x14ac:dyDescent="0.2">
      <c r="A246" s="144"/>
      <c r="B246" s="144"/>
      <c r="C246" s="144"/>
      <c r="D246" s="144"/>
      <c r="J246" s="245"/>
    </row>
    <row r="247" spans="1:10" s="1" customFormat="1" x14ac:dyDescent="0.2">
      <c r="A247" s="144"/>
      <c r="B247" s="144"/>
      <c r="C247" s="144"/>
      <c r="D247" s="144"/>
      <c r="J247" s="245"/>
    </row>
    <row r="248" spans="1:10" s="1" customFormat="1" x14ac:dyDescent="0.2">
      <c r="A248" s="144"/>
      <c r="B248" s="144"/>
      <c r="C248" s="144"/>
      <c r="D248" s="144"/>
      <c r="J248" s="245"/>
    </row>
    <row r="249" spans="1:10" s="1" customFormat="1" x14ac:dyDescent="0.2">
      <c r="A249" s="144"/>
      <c r="B249" s="144"/>
      <c r="C249" s="144"/>
      <c r="D249" s="144"/>
      <c r="J249" s="245"/>
    </row>
    <row r="250" spans="1:10" s="1" customFormat="1" x14ac:dyDescent="0.2">
      <c r="A250" s="144"/>
      <c r="B250" s="144"/>
      <c r="C250" s="144"/>
      <c r="D250" s="144"/>
      <c r="J250" s="245"/>
    </row>
    <row r="251" spans="1:10" s="1" customFormat="1" x14ac:dyDescent="0.2">
      <c r="A251" s="144"/>
      <c r="B251" s="144"/>
      <c r="C251" s="144"/>
      <c r="D251" s="144"/>
      <c r="J251" s="245"/>
    </row>
    <row r="252" spans="1:10" s="1" customFormat="1" x14ac:dyDescent="0.2">
      <c r="A252" s="144"/>
      <c r="B252" s="144"/>
      <c r="C252" s="144"/>
      <c r="D252" s="144"/>
      <c r="J252" s="245"/>
    </row>
    <row r="253" spans="1:10" s="1" customFormat="1" x14ac:dyDescent="0.2">
      <c r="A253" s="144"/>
      <c r="B253" s="144"/>
      <c r="C253" s="144"/>
      <c r="D253" s="144"/>
      <c r="J253" s="245"/>
    </row>
    <row r="254" spans="1:10" s="1" customFormat="1" x14ac:dyDescent="0.2">
      <c r="A254" s="144"/>
      <c r="B254" s="144"/>
      <c r="C254" s="144"/>
      <c r="D254" s="144"/>
      <c r="J254" s="245"/>
    </row>
    <row r="255" spans="1:10" s="1" customFormat="1" x14ac:dyDescent="0.2">
      <c r="A255" s="144"/>
      <c r="B255" s="144"/>
      <c r="C255" s="144"/>
      <c r="D255" s="144"/>
      <c r="J255" s="245"/>
    </row>
    <row r="256" spans="1:10" s="1" customFormat="1" x14ac:dyDescent="0.2">
      <c r="A256" s="144"/>
      <c r="B256" s="144"/>
      <c r="C256" s="144"/>
      <c r="D256" s="144"/>
      <c r="J256" s="245"/>
    </row>
    <row r="257" spans="1:10" s="1" customFormat="1" x14ac:dyDescent="0.2">
      <c r="A257" s="144"/>
      <c r="B257" s="144"/>
      <c r="C257" s="144"/>
      <c r="D257" s="144"/>
      <c r="J257" s="245"/>
    </row>
    <row r="258" spans="1:10" s="1" customFormat="1" x14ac:dyDescent="0.2">
      <c r="A258" s="144"/>
      <c r="B258" s="144"/>
      <c r="C258" s="144"/>
      <c r="D258" s="144"/>
      <c r="J258" s="245"/>
    </row>
    <row r="259" spans="1:10" s="1" customFormat="1" x14ac:dyDescent="0.2">
      <c r="A259" s="144"/>
      <c r="B259" s="144"/>
      <c r="C259" s="144"/>
      <c r="D259" s="144"/>
      <c r="J259" s="245"/>
    </row>
    <row r="260" spans="1:10" s="1" customFormat="1" x14ac:dyDescent="0.2">
      <c r="A260" s="144"/>
      <c r="B260" s="144"/>
      <c r="C260" s="144"/>
      <c r="D260" s="144"/>
      <c r="J260" s="245"/>
    </row>
    <row r="261" spans="1:10" s="1" customFormat="1" x14ac:dyDescent="0.2">
      <c r="A261" s="144"/>
      <c r="B261" s="144"/>
      <c r="C261" s="144"/>
      <c r="D261" s="144"/>
      <c r="J261" s="245"/>
    </row>
    <row r="262" spans="1:10" s="1" customFormat="1" x14ac:dyDescent="0.2">
      <c r="A262" s="144"/>
      <c r="B262" s="144"/>
      <c r="C262" s="144"/>
      <c r="D262" s="144"/>
      <c r="J262" s="245"/>
    </row>
    <row r="263" spans="1:10" s="1" customFormat="1" x14ac:dyDescent="0.2">
      <c r="A263" s="144"/>
      <c r="B263" s="144"/>
      <c r="C263" s="144"/>
      <c r="D263" s="144"/>
      <c r="J263" s="245"/>
    </row>
    <row r="264" spans="1:10" s="1" customFormat="1" x14ac:dyDescent="0.2">
      <c r="A264" s="144"/>
      <c r="B264" s="144"/>
      <c r="C264" s="144"/>
      <c r="D264" s="144"/>
      <c r="J264" s="245"/>
    </row>
    <row r="265" spans="1:10" s="1" customFormat="1" x14ac:dyDescent="0.2">
      <c r="A265" s="144"/>
      <c r="B265" s="144"/>
      <c r="C265" s="144"/>
      <c r="D265" s="144"/>
      <c r="J265" s="245"/>
    </row>
    <row r="266" spans="1:10" s="1" customFormat="1" x14ac:dyDescent="0.2">
      <c r="A266" s="144"/>
      <c r="B266" s="144"/>
      <c r="C266" s="144"/>
      <c r="D266" s="144"/>
      <c r="J266" s="245"/>
    </row>
    <row r="267" spans="1:10" s="1" customFormat="1" x14ac:dyDescent="0.2">
      <c r="A267" s="144"/>
      <c r="B267" s="144"/>
      <c r="C267" s="144"/>
      <c r="D267" s="144"/>
      <c r="J267" s="245"/>
    </row>
    <row r="268" spans="1:10" s="1" customFormat="1" x14ac:dyDescent="0.2">
      <c r="A268" s="144"/>
      <c r="B268" s="144"/>
      <c r="C268" s="144"/>
      <c r="D268" s="144"/>
      <c r="J268" s="245"/>
    </row>
    <row r="269" spans="1:10" s="1" customFormat="1" x14ac:dyDescent="0.2">
      <c r="A269" s="144"/>
      <c r="B269" s="144"/>
      <c r="C269" s="144"/>
      <c r="D269" s="144"/>
      <c r="J269" s="245"/>
    </row>
    <row r="270" spans="1:10" s="1" customFormat="1" x14ac:dyDescent="0.2">
      <c r="A270" s="144"/>
      <c r="B270" s="144"/>
      <c r="C270" s="144"/>
      <c r="D270" s="144"/>
      <c r="J270" s="245"/>
    </row>
    <row r="271" spans="1:10" s="1" customFormat="1" x14ac:dyDescent="0.2">
      <c r="A271" s="144"/>
      <c r="B271" s="144"/>
      <c r="C271" s="144"/>
      <c r="D271" s="144"/>
      <c r="J271" s="245"/>
    </row>
    <row r="272" spans="1:10" s="1" customFormat="1" x14ac:dyDescent="0.2">
      <c r="A272" s="144"/>
      <c r="B272" s="144"/>
      <c r="C272" s="144"/>
      <c r="D272" s="144"/>
      <c r="J272" s="245"/>
    </row>
    <row r="273" spans="1:10" s="1" customFormat="1" x14ac:dyDescent="0.2">
      <c r="A273" s="144"/>
      <c r="B273" s="144"/>
      <c r="C273" s="144"/>
      <c r="D273" s="144"/>
      <c r="J273" s="245"/>
    </row>
    <row r="274" spans="1:10" s="1" customFormat="1" x14ac:dyDescent="0.2">
      <c r="A274" s="144"/>
      <c r="B274" s="144"/>
      <c r="C274" s="144"/>
      <c r="D274" s="144"/>
      <c r="J274" s="245"/>
    </row>
    <row r="275" spans="1:10" s="1" customFormat="1" x14ac:dyDescent="0.2">
      <c r="A275" s="144"/>
      <c r="B275" s="144"/>
      <c r="C275" s="144"/>
      <c r="D275" s="144"/>
      <c r="J275" s="245"/>
    </row>
    <row r="276" spans="1:10" s="1" customFormat="1" x14ac:dyDescent="0.2">
      <c r="A276" s="144"/>
      <c r="B276" s="144"/>
      <c r="C276" s="144"/>
      <c r="D276" s="144"/>
      <c r="J276" s="245"/>
    </row>
    <row r="277" spans="1:10" s="1" customFormat="1" x14ac:dyDescent="0.2">
      <c r="A277" s="144"/>
      <c r="B277" s="144"/>
      <c r="C277" s="144"/>
      <c r="D277" s="144"/>
      <c r="J277" s="245"/>
    </row>
    <row r="278" spans="1:10" s="1" customFormat="1" x14ac:dyDescent="0.2">
      <c r="A278" s="144"/>
      <c r="B278" s="144"/>
      <c r="C278" s="144"/>
      <c r="D278" s="144"/>
      <c r="J278" s="245"/>
    </row>
    <row r="279" spans="1:10" s="1" customFormat="1" x14ac:dyDescent="0.2">
      <c r="A279" s="144"/>
      <c r="B279" s="144"/>
      <c r="C279" s="144"/>
      <c r="D279" s="144"/>
      <c r="J279" s="245"/>
    </row>
    <row r="280" spans="1:10" s="1" customFormat="1" x14ac:dyDescent="0.2">
      <c r="A280" s="144"/>
      <c r="B280" s="144"/>
      <c r="C280" s="144"/>
      <c r="D280" s="144"/>
      <c r="J280" s="245"/>
    </row>
    <row r="281" spans="1:10" s="1" customFormat="1" x14ac:dyDescent="0.2">
      <c r="A281" s="144"/>
      <c r="B281" s="144"/>
      <c r="C281" s="144"/>
      <c r="D281" s="144"/>
      <c r="J281" s="245"/>
    </row>
    <row r="282" spans="1:10" s="1" customFormat="1" x14ac:dyDescent="0.2">
      <c r="A282" s="144"/>
      <c r="B282" s="144"/>
      <c r="C282" s="144"/>
      <c r="D282" s="144"/>
      <c r="J282" s="245"/>
    </row>
    <row r="283" spans="1:10" s="1" customFormat="1" x14ac:dyDescent="0.2">
      <c r="A283" s="144"/>
      <c r="B283" s="144"/>
      <c r="C283" s="144"/>
      <c r="D283" s="144"/>
      <c r="J283" s="245"/>
    </row>
    <row r="284" spans="1:10" s="1" customFormat="1" x14ac:dyDescent="0.2">
      <c r="A284" s="144"/>
      <c r="B284" s="144"/>
      <c r="C284" s="144"/>
      <c r="D284" s="144"/>
      <c r="J284" s="245"/>
    </row>
    <row r="285" spans="1:10" s="1" customFormat="1" x14ac:dyDescent="0.2">
      <c r="A285" s="144"/>
      <c r="B285" s="144"/>
      <c r="C285" s="144"/>
      <c r="D285" s="144"/>
      <c r="J285" s="245"/>
    </row>
    <row r="286" spans="1:10" s="1" customFormat="1" x14ac:dyDescent="0.2">
      <c r="A286" s="144"/>
      <c r="B286" s="144"/>
      <c r="C286" s="144"/>
      <c r="D286" s="144"/>
      <c r="J286" s="245"/>
    </row>
    <row r="287" spans="1:10" s="1" customFormat="1" x14ac:dyDescent="0.2">
      <c r="A287" s="144"/>
      <c r="B287" s="144"/>
      <c r="C287" s="144"/>
      <c r="D287" s="144"/>
      <c r="J287" s="245"/>
    </row>
    <row r="288" spans="1:10" s="1" customFormat="1" x14ac:dyDescent="0.2">
      <c r="A288" s="144"/>
      <c r="B288" s="144"/>
      <c r="C288" s="144"/>
      <c r="D288" s="144"/>
      <c r="J288" s="245"/>
    </row>
    <row r="289" spans="1:10" s="1" customFormat="1" x14ac:dyDescent="0.2">
      <c r="A289" s="144"/>
      <c r="B289" s="144"/>
      <c r="C289" s="144"/>
      <c r="D289" s="144"/>
      <c r="J289" s="245"/>
    </row>
    <row r="290" spans="1:10" s="1" customFormat="1" x14ac:dyDescent="0.2">
      <c r="A290" s="144"/>
      <c r="B290" s="144"/>
      <c r="C290" s="144"/>
      <c r="D290" s="144"/>
      <c r="J290" s="245"/>
    </row>
    <row r="291" spans="1:10" s="1" customFormat="1" x14ac:dyDescent="0.2">
      <c r="A291" s="144"/>
      <c r="B291" s="144"/>
      <c r="C291" s="144"/>
      <c r="D291" s="144"/>
      <c r="J291" s="245"/>
    </row>
    <row r="292" spans="1:10" s="1" customFormat="1" x14ac:dyDescent="0.2">
      <c r="A292" s="144"/>
      <c r="B292" s="144"/>
      <c r="C292" s="144"/>
      <c r="D292" s="144"/>
      <c r="J292" s="245"/>
    </row>
    <row r="293" spans="1:10" s="1" customFormat="1" x14ac:dyDescent="0.2">
      <c r="A293" s="144"/>
      <c r="B293" s="144"/>
      <c r="C293" s="144"/>
      <c r="D293" s="144"/>
      <c r="J293" s="245"/>
    </row>
    <row r="294" spans="1:10" s="1" customFormat="1" x14ac:dyDescent="0.2">
      <c r="A294" s="144"/>
      <c r="B294" s="144"/>
      <c r="C294" s="144"/>
      <c r="D294" s="144"/>
      <c r="J294" s="245"/>
    </row>
    <row r="295" spans="1:10" s="1" customFormat="1" x14ac:dyDescent="0.2">
      <c r="A295" s="144"/>
      <c r="B295" s="144"/>
      <c r="C295" s="144"/>
      <c r="D295" s="144"/>
      <c r="J295" s="245"/>
    </row>
    <row r="296" spans="1:10" s="1" customFormat="1" x14ac:dyDescent="0.2">
      <c r="A296" s="144"/>
      <c r="B296" s="144"/>
      <c r="C296" s="144"/>
      <c r="D296" s="144"/>
      <c r="J296" s="245"/>
    </row>
    <row r="297" spans="1:10" s="1" customFormat="1" x14ac:dyDescent="0.2">
      <c r="A297" s="144"/>
      <c r="B297" s="144"/>
      <c r="C297" s="144"/>
      <c r="D297" s="144"/>
      <c r="J297" s="245"/>
    </row>
    <row r="298" spans="1:10" s="1" customFormat="1" x14ac:dyDescent="0.2">
      <c r="A298" s="144"/>
      <c r="B298" s="144"/>
      <c r="C298" s="144"/>
      <c r="D298" s="144"/>
      <c r="J298" s="245"/>
    </row>
    <row r="299" spans="1:10" s="1" customFormat="1" x14ac:dyDescent="0.2">
      <c r="A299" s="144"/>
      <c r="B299" s="144"/>
      <c r="C299" s="144"/>
      <c r="D299" s="144"/>
      <c r="J299" s="245"/>
    </row>
    <row r="300" spans="1:10" s="1" customFormat="1" x14ac:dyDescent="0.2">
      <c r="A300" s="144"/>
      <c r="B300" s="144"/>
      <c r="C300" s="144"/>
      <c r="D300" s="144"/>
      <c r="J300" s="245"/>
    </row>
    <row r="301" spans="1:10" s="1" customFormat="1" x14ac:dyDescent="0.2">
      <c r="A301" s="144"/>
      <c r="B301" s="144"/>
      <c r="C301" s="144"/>
      <c r="D301" s="144"/>
      <c r="J301" s="245"/>
    </row>
    <row r="302" spans="1:10" s="1" customFormat="1" x14ac:dyDescent="0.2">
      <c r="A302" s="144"/>
      <c r="B302" s="144"/>
      <c r="C302" s="144"/>
      <c r="D302" s="144"/>
      <c r="J302" s="245"/>
    </row>
    <row r="303" spans="1:10" s="1" customFormat="1" x14ac:dyDescent="0.2">
      <c r="A303" s="144"/>
      <c r="B303" s="144"/>
      <c r="C303" s="144"/>
      <c r="D303" s="144"/>
      <c r="J303" s="245"/>
    </row>
    <row r="304" spans="1:10" s="1" customFormat="1" x14ac:dyDescent="0.2">
      <c r="A304" s="144"/>
      <c r="B304" s="144"/>
      <c r="C304" s="144"/>
      <c r="D304" s="144"/>
      <c r="J304" s="245"/>
    </row>
    <row r="305" spans="1:10" s="1" customFormat="1" x14ac:dyDescent="0.2">
      <c r="A305" s="144"/>
      <c r="B305" s="144"/>
      <c r="C305" s="144"/>
      <c r="D305" s="144"/>
      <c r="J305" s="245"/>
    </row>
    <row r="306" spans="1:10" s="1" customFormat="1" x14ac:dyDescent="0.2">
      <c r="A306" s="144"/>
      <c r="B306" s="144"/>
      <c r="C306" s="144"/>
      <c r="D306" s="144"/>
      <c r="J306" s="245"/>
    </row>
    <row r="307" spans="1:10" s="1" customFormat="1" x14ac:dyDescent="0.2">
      <c r="A307" s="144"/>
      <c r="B307" s="144"/>
      <c r="C307" s="144"/>
      <c r="D307" s="144"/>
      <c r="J307" s="245"/>
    </row>
    <row r="308" spans="1:10" s="1" customFormat="1" x14ac:dyDescent="0.2">
      <c r="A308" s="144"/>
      <c r="B308" s="144"/>
      <c r="C308" s="144"/>
      <c r="D308" s="144"/>
      <c r="J308" s="245"/>
    </row>
    <row r="309" spans="1:10" s="1" customFormat="1" x14ac:dyDescent="0.2">
      <c r="A309" s="144"/>
      <c r="B309" s="144"/>
      <c r="C309" s="144"/>
      <c r="D309" s="144"/>
      <c r="J309" s="245"/>
    </row>
    <row r="310" spans="1:10" s="1" customFormat="1" x14ac:dyDescent="0.2">
      <c r="A310" s="144"/>
      <c r="B310" s="144"/>
      <c r="C310" s="144"/>
      <c r="D310" s="144"/>
      <c r="J310" s="245"/>
    </row>
    <row r="311" spans="1:10" s="1" customFormat="1" x14ac:dyDescent="0.2">
      <c r="A311" s="144"/>
      <c r="B311" s="144"/>
      <c r="C311" s="144"/>
      <c r="D311" s="144"/>
      <c r="J311" s="245"/>
    </row>
    <row r="312" spans="1:10" s="1" customFormat="1" x14ac:dyDescent="0.2">
      <c r="A312" s="144"/>
      <c r="B312" s="144"/>
      <c r="C312" s="144"/>
      <c r="D312" s="144"/>
      <c r="J312" s="245"/>
    </row>
    <row r="313" spans="1:10" s="1" customFormat="1" x14ac:dyDescent="0.2">
      <c r="A313" s="144"/>
      <c r="B313" s="144"/>
      <c r="C313" s="144"/>
      <c r="D313" s="144"/>
      <c r="J313" s="245"/>
    </row>
    <row r="314" spans="1:10" s="1" customFormat="1" x14ac:dyDescent="0.2">
      <c r="A314" s="144"/>
      <c r="B314" s="144"/>
      <c r="C314" s="144"/>
      <c r="D314" s="144"/>
      <c r="J314" s="245"/>
    </row>
    <row r="315" spans="1:10" s="1" customFormat="1" x14ac:dyDescent="0.2">
      <c r="A315" s="144"/>
      <c r="B315" s="144"/>
      <c r="C315" s="144"/>
      <c r="D315" s="144"/>
      <c r="J315" s="245"/>
    </row>
    <row r="316" spans="1:10" s="1" customFormat="1" x14ac:dyDescent="0.2">
      <c r="A316" s="144"/>
      <c r="B316" s="144"/>
      <c r="C316" s="144"/>
      <c r="D316" s="144"/>
      <c r="J316" s="245"/>
    </row>
    <row r="317" spans="1:10" s="1" customFormat="1" x14ac:dyDescent="0.2">
      <c r="A317" s="144"/>
      <c r="B317" s="144"/>
      <c r="C317" s="144"/>
      <c r="D317" s="144"/>
      <c r="J317" s="245"/>
    </row>
    <row r="318" spans="1:10" s="1" customFormat="1" x14ac:dyDescent="0.2">
      <c r="A318" s="144"/>
      <c r="B318" s="144"/>
      <c r="C318" s="144"/>
      <c r="D318" s="144"/>
      <c r="J318" s="245"/>
    </row>
    <row r="319" spans="1:10" s="1" customFormat="1" x14ac:dyDescent="0.2">
      <c r="A319" s="144"/>
      <c r="B319" s="144"/>
      <c r="C319" s="144"/>
      <c r="D319" s="144"/>
      <c r="J319" s="245"/>
    </row>
    <row r="320" spans="1:10" s="1" customFormat="1" x14ac:dyDescent="0.2">
      <c r="A320" s="144"/>
      <c r="B320" s="144"/>
      <c r="C320" s="144"/>
      <c r="D320" s="144"/>
      <c r="J320" s="245"/>
    </row>
    <row r="321" spans="1:10" s="1" customFormat="1" x14ac:dyDescent="0.2">
      <c r="A321" s="144"/>
      <c r="B321" s="144"/>
      <c r="C321" s="144"/>
      <c r="D321" s="144"/>
      <c r="J321" s="245"/>
    </row>
    <row r="322" spans="1:10" s="1" customFormat="1" x14ac:dyDescent="0.2">
      <c r="A322" s="144"/>
      <c r="B322" s="144"/>
      <c r="C322" s="144"/>
      <c r="D322" s="144"/>
      <c r="J322" s="245"/>
    </row>
    <row r="323" spans="1:10" s="1" customFormat="1" x14ac:dyDescent="0.2">
      <c r="A323" s="144"/>
      <c r="B323" s="144"/>
      <c r="C323" s="144"/>
      <c r="D323" s="144"/>
      <c r="J323" s="245"/>
    </row>
    <row r="324" spans="1:10" s="1" customFormat="1" x14ac:dyDescent="0.2">
      <c r="A324" s="144"/>
      <c r="B324" s="144"/>
      <c r="C324" s="144"/>
      <c r="D324" s="144"/>
      <c r="J324" s="245"/>
    </row>
    <row r="325" spans="1:10" s="1" customFormat="1" x14ac:dyDescent="0.2">
      <c r="A325" s="144"/>
      <c r="B325" s="144"/>
      <c r="C325" s="144"/>
      <c r="D325" s="144"/>
      <c r="J325" s="245"/>
    </row>
    <row r="326" spans="1:10" s="1" customFormat="1" x14ac:dyDescent="0.2">
      <c r="A326" s="144"/>
      <c r="B326" s="144"/>
      <c r="C326" s="144"/>
      <c r="D326" s="144"/>
      <c r="J326" s="245"/>
    </row>
    <row r="327" spans="1:10" s="1" customFormat="1" x14ac:dyDescent="0.2">
      <c r="A327" s="144"/>
      <c r="B327" s="144"/>
      <c r="C327" s="144"/>
      <c r="D327" s="144"/>
      <c r="J327" s="245"/>
    </row>
    <row r="328" spans="1:10" s="1" customFormat="1" x14ac:dyDescent="0.2">
      <c r="A328" s="144"/>
      <c r="B328" s="144"/>
      <c r="C328" s="144"/>
      <c r="D328" s="144"/>
      <c r="J328" s="245"/>
    </row>
    <row r="329" spans="1:10" s="1" customFormat="1" x14ac:dyDescent="0.2">
      <c r="A329" s="144"/>
      <c r="B329" s="144"/>
      <c r="C329" s="144"/>
      <c r="D329" s="144"/>
      <c r="J329" s="245"/>
    </row>
    <row r="330" spans="1:10" s="1" customFormat="1" x14ac:dyDescent="0.2">
      <c r="A330" s="144"/>
      <c r="B330" s="144"/>
      <c r="C330" s="144"/>
      <c r="D330" s="144"/>
      <c r="J330" s="245"/>
    </row>
    <row r="331" spans="1:10" s="1" customFormat="1" x14ac:dyDescent="0.2">
      <c r="A331" s="144"/>
      <c r="B331" s="144"/>
      <c r="C331" s="144"/>
      <c r="D331" s="144"/>
      <c r="J331" s="245"/>
    </row>
    <row r="332" spans="1:10" s="1" customFormat="1" x14ac:dyDescent="0.2">
      <c r="A332" s="144"/>
      <c r="B332" s="144"/>
      <c r="C332" s="144"/>
      <c r="D332" s="144"/>
      <c r="J332" s="245"/>
    </row>
    <row r="333" spans="1:10" s="1" customFormat="1" x14ac:dyDescent="0.2">
      <c r="A333" s="144"/>
      <c r="B333" s="144"/>
      <c r="C333" s="144"/>
      <c r="D333" s="144"/>
      <c r="J333" s="245"/>
    </row>
    <row r="334" spans="1:10" s="1" customFormat="1" x14ac:dyDescent="0.2">
      <c r="A334" s="144"/>
      <c r="B334" s="144"/>
      <c r="C334" s="144"/>
      <c r="D334" s="144"/>
      <c r="J334" s="245"/>
    </row>
    <row r="335" spans="1:10" s="1" customFormat="1" x14ac:dyDescent="0.2">
      <c r="A335" s="144"/>
      <c r="B335" s="144"/>
      <c r="C335" s="144"/>
      <c r="D335" s="144"/>
      <c r="J335" s="245"/>
    </row>
    <row r="336" spans="1:10" s="1" customFormat="1" x14ac:dyDescent="0.2">
      <c r="A336" s="144"/>
      <c r="B336" s="144"/>
      <c r="C336" s="144"/>
      <c r="D336" s="144"/>
      <c r="J336" s="245"/>
    </row>
    <row r="337" spans="1:10" s="1" customFormat="1" x14ac:dyDescent="0.2">
      <c r="A337" s="144"/>
      <c r="B337" s="144"/>
      <c r="C337" s="144"/>
      <c r="D337" s="144"/>
      <c r="J337" s="245"/>
    </row>
    <row r="338" spans="1:10" s="1" customFormat="1" x14ac:dyDescent="0.2">
      <c r="A338" s="144"/>
      <c r="B338" s="144"/>
      <c r="C338" s="144"/>
      <c r="D338" s="144"/>
      <c r="J338" s="245"/>
    </row>
    <row r="339" spans="1:10" s="1" customFormat="1" x14ac:dyDescent="0.2">
      <c r="A339" s="144"/>
      <c r="B339" s="144"/>
      <c r="C339" s="144"/>
      <c r="D339" s="144"/>
      <c r="J339" s="245"/>
    </row>
    <row r="340" spans="1:10" s="1" customFormat="1" x14ac:dyDescent="0.2">
      <c r="A340" s="144"/>
      <c r="B340" s="144"/>
      <c r="C340" s="144"/>
      <c r="D340" s="144"/>
      <c r="J340" s="245"/>
    </row>
    <row r="341" spans="1:10" s="1" customFormat="1" x14ac:dyDescent="0.2">
      <c r="A341" s="144"/>
      <c r="B341" s="144"/>
      <c r="C341" s="144"/>
      <c r="D341" s="144"/>
      <c r="J341" s="245"/>
    </row>
    <row r="342" spans="1:10" s="1" customFormat="1" x14ac:dyDescent="0.2">
      <c r="A342" s="144"/>
      <c r="B342" s="144"/>
      <c r="C342" s="144"/>
      <c r="D342" s="144"/>
      <c r="J342" s="245"/>
    </row>
    <row r="343" spans="1:10" s="1" customFormat="1" x14ac:dyDescent="0.2">
      <c r="A343" s="144"/>
      <c r="B343" s="144"/>
      <c r="C343" s="144"/>
      <c r="D343" s="144"/>
      <c r="J343" s="245"/>
    </row>
    <row r="344" spans="1:10" s="1" customFormat="1" x14ac:dyDescent="0.2">
      <c r="A344" s="144"/>
      <c r="B344" s="144"/>
      <c r="C344" s="144"/>
      <c r="D344" s="144"/>
      <c r="J344" s="245"/>
    </row>
    <row r="345" spans="1:10" s="1" customFormat="1" x14ac:dyDescent="0.2">
      <c r="A345" s="144"/>
      <c r="B345" s="144"/>
      <c r="C345" s="144"/>
      <c r="D345" s="144"/>
      <c r="J345" s="245"/>
    </row>
    <row r="346" spans="1:10" s="1" customFormat="1" x14ac:dyDescent="0.2">
      <c r="A346" s="144"/>
      <c r="B346" s="144"/>
      <c r="C346" s="144"/>
      <c r="D346" s="144"/>
      <c r="J346" s="245"/>
    </row>
    <row r="347" spans="1:10" s="1" customFormat="1" x14ac:dyDescent="0.2">
      <c r="A347" s="144"/>
      <c r="B347" s="144"/>
      <c r="C347" s="144"/>
      <c r="D347" s="144"/>
      <c r="J347" s="245"/>
    </row>
    <row r="348" spans="1:10" s="1" customFormat="1" x14ac:dyDescent="0.2">
      <c r="A348" s="144"/>
      <c r="B348" s="144"/>
      <c r="C348" s="144"/>
      <c r="D348" s="144"/>
      <c r="J348" s="245"/>
    </row>
    <row r="349" spans="1:10" s="1" customFormat="1" x14ac:dyDescent="0.2">
      <c r="A349" s="144"/>
      <c r="B349" s="144"/>
      <c r="C349" s="144"/>
      <c r="D349" s="144"/>
      <c r="J349" s="245"/>
    </row>
    <row r="350" spans="1:10" s="1" customFormat="1" x14ac:dyDescent="0.2">
      <c r="A350" s="144"/>
      <c r="B350" s="144"/>
      <c r="C350" s="144"/>
      <c r="D350" s="144"/>
      <c r="J350" s="245"/>
    </row>
    <row r="351" spans="1:10" s="1" customFormat="1" x14ac:dyDescent="0.2">
      <c r="A351" s="144"/>
      <c r="B351" s="144"/>
      <c r="C351" s="144"/>
      <c r="D351" s="144"/>
      <c r="J351" s="245"/>
    </row>
    <row r="352" spans="1:10" s="1" customFormat="1" x14ac:dyDescent="0.2">
      <c r="A352" s="144"/>
      <c r="B352" s="144"/>
      <c r="C352" s="144"/>
      <c r="D352" s="144"/>
      <c r="J352" s="245"/>
    </row>
    <row r="353" spans="1:10" s="1" customFormat="1" x14ac:dyDescent="0.2">
      <c r="A353" s="144"/>
      <c r="B353" s="144"/>
      <c r="C353" s="144"/>
      <c r="D353" s="144"/>
      <c r="J353" s="245"/>
    </row>
    <row r="354" spans="1:10" s="1" customFormat="1" x14ac:dyDescent="0.2">
      <c r="A354" s="144"/>
      <c r="B354" s="144"/>
      <c r="C354" s="144"/>
      <c r="D354" s="144"/>
      <c r="J354" s="245"/>
    </row>
    <row r="355" spans="1:10" s="1" customFormat="1" x14ac:dyDescent="0.2">
      <c r="A355" s="144"/>
      <c r="B355" s="144"/>
      <c r="C355" s="144"/>
      <c r="D355" s="144"/>
      <c r="J355" s="245"/>
    </row>
    <row r="356" spans="1:10" s="1" customFormat="1" x14ac:dyDescent="0.2">
      <c r="A356" s="144"/>
      <c r="B356" s="144"/>
      <c r="C356" s="144"/>
      <c r="D356" s="144"/>
      <c r="J356" s="245"/>
    </row>
    <row r="357" spans="1:10" s="1" customFormat="1" x14ac:dyDescent="0.2">
      <c r="A357" s="144"/>
      <c r="B357" s="144"/>
      <c r="C357" s="144"/>
      <c r="D357" s="144"/>
      <c r="J357" s="245"/>
    </row>
    <row r="358" spans="1:10" s="1" customFormat="1" x14ac:dyDescent="0.2">
      <c r="A358" s="144"/>
      <c r="B358" s="144"/>
      <c r="C358" s="144"/>
      <c r="D358" s="144"/>
      <c r="J358" s="245"/>
    </row>
    <row r="359" spans="1:10" s="1" customFormat="1" x14ac:dyDescent="0.2">
      <c r="A359" s="144"/>
      <c r="B359" s="144"/>
      <c r="C359" s="144"/>
      <c r="D359" s="144"/>
      <c r="J359" s="245"/>
    </row>
    <row r="360" spans="1:10" s="1" customFormat="1" x14ac:dyDescent="0.2">
      <c r="A360" s="144"/>
      <c r="B360" s="144"/>
      <c r="C360" s="144"/>
      <c r="D360" s="144"/>
      <c r="J360" s="245"/>
    </row>
    <row r="361" spans="1:10" s="1" customFormat="1" x14ac:dyDescent="0.2">
      <c r="A361" s="144"/>
      <c r="B361" s="144"/>
      <c r="C361" s="144"/>
      <c r="D361" s="144"/>
      <c r="J361" s="245"/>
    </row>
    <row r="362" spans="1:10" s="1" customFormat="1" x14ac:dyDescent="0.2">
      <c r="A362" s="144"/>
      <c r="B362" s="144"/>
      <c r="C362" s="144"/>
      <c r="D362" s="144"/>
      <c r="J362" s="245"/>
    </row>
    <row r="363" spans="1:10" s="1" customFormat="1" x14ac:dyDescent="0.2">
      <c r="A363" s="144"/>
      <c r="B363" s="144"/>
      <c r="C363" s="144"/>
      <c r="D363" s="144"/>
      <c r="J363" s="245"/>
    </row>
    <row r="364" spans="1:10" s="1" customFormat="1" x14ac:dyDescent="0.2">
      <c r="A364" s="144"/>
      <c r="B364" s="144"/>
      <c r="C364" s="144"/>
      <c r="D364" s="144"/>
      <c r="J364" s="245"/>
    </row>
    <row r="365" spans="1:10" s="1" customFormat="1" x14ac:dyDescent="0.2">
      <c r="A365" s="144"/>
      <c r="B365" s="144"/>
      <c r="C365" s="144"/>
      <c r="D365" s="144"/>
      <c r="J365" s="245"/>
    </row>
    <row r="366" spans="1:10" s="1" customFormat="1" x14ac:dyDescent="0.2">
      <c r="A366" s="144"/>
      <c r="B366" s="144"/>
      <c r="C366" s="144"/>
      <c r="D366" s="144"/>
      <c r="J366" s="245"/>
    </row>
    <row r="367" spans="1:10" s="1" customFormat="1" x14ac:dyDescent="0.2">
      <c r="A367" s="144"/>
      <c r="B367" s="144"/>
      <c r="C367" s="144"/>
      <c r="D367" s="144"/>
      <c r="J367" s="245"/>
    </row>
    <row r="368" spans="1:10" s="1" customFormat="1" x14ac:dyDescent="0.2">
      <c r="A368" s="144"/>
      <c r="B368" s="144"/>
      <c r="C368" s="144"/>
      <c r="D368" s="144"/>
      <c r="J368" s="245"/>
    </row>
    <row r="369" spans="1:10" s="1" customFormat="1" x14ac:dyDescent="0.2">
      <c r="A369" s="144"/>
      <c r="B369" s="144"/>
      <c r="C369" s="144"/>
      <c r="D369" s="144"/>
      <c r="J369" s="245"/>
    </row>
    <row r="370" spans="1:10" s="1" customFormat="1" x14ac:dyDescent="0.2">
      <c r="A370" s="144"/>
      <c r="B370" s="144"/>
      <c r="C370" s="144"/>
      <c r="D370" s="144"/>
      <c r="J370" s="245"/>
    </row>
    <row r="371" spans="1:10" s="1" customFormat="1" x14ac:dyDescent="0.2">
      <c r="A371" s="144"/>
      <c r="B371" s="144"/>
      <c r="C371" s="144"/>
      <c r="D371" s="144"/>
      <c r="J371" s="245"/>
    </row>
    <row r="372" spans="1:10" s="1" customFormat="1" x14ac:dyDescent="0.2">
      <c r="A372" s="144"/>
      <c r="B372" s="144"/>
      <c r="C372" s="144"/>
      <c r="D372" s="144"/>
      <c r="J372" s="245"/>
    </row>
    <row r="373" spans="1:10" s="1" customFormat="1" x14ac:dyDescent="0.2">
      <c r="A373" s="144"/>
      <c r="B373" s="144"/>
      <c r="C373" s="144"/>
      <c r="D373" s="144"/>
      <c r="J373" s="245"/>
    </row>
    <row r="374" spans="1:10" s="1" customFormat="1" x14ac:dyDescent="0.2">
      <c r="A374" s="144"/>
      <c r="B374" s="144"/>
      <c r="C374" s="144"/>
      <c r="D374" s="144"/>
      <c r="J374" s="245"/>
    </row>
    <row r="375" spans="1:10" s="1" customFormat="1" x14ac:dyDescent="0.2">
      <c r="A375" s="144"/>
      <c r="B375" s="144"/>
      <c r="C375" s="144"/>
      <c r="D375" s="144"/>
      <c r="J375" s="245"/>
    </row>
    <row r="376" spans="1:10" s="1" customFormat="1" x14ac:dyDescent="0.2">
      <c r="A376" s="144"/>
      <c r="B376" s="144"/>
      <c r="C376" s="144"/>
      <c r="D376" s="144"/>
      <c r="J376" s="245"/>
    </row>
    <row r="377" spans="1:10" s="1" customFormat="1" x14ac:dyDescent="0.2">
      <c r="A377" s="144"/>
      <c r="B377" s="144"/>
      <c r="C377" s="144"/>
      <c r="D377" s="144"/>
      <c r="J377" s="245"/>
    </row>
    <row r="378" spans="1:10" s="1" customFormat="1" x14ac:dyDescent="0.2">
      <c r="A378" s="144"/>
      <c r="B378" s="144"/>
      <c r="C378" s="144"/>
      <c r="D378" s="144"/>
      <c r="J378" s="245"/>
    </row>
  </sheetData>
  <mergeCells count="7">
    <mergeCell ref="A1:H1"/>
    <mergeCell ref="A2:H2"/>
    <mergeCell ref="K16:L16"/>
    <mergeCell ref="K12:L12"/>
    <mergeCell ref="K14:L14"/>
    <mergeCell ref="K13:L13"/>
    <mergeCell ref="K15:L15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2" orientation="portrait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5"/>
  <sheetViews>
    <sheetView zoomScaleNormal="100" workbookViewId="0">
      <selection activeCell="E92" sqref="E92"/>
    </sheetView>
  </sheetViews>
  <sheetFormatPr defaultColWidth="11.42578125" defaultRowHeight="12.75" x14ac:dyDescent="0.2"/>
  <cols>
    <col min="1" max="2" width="4.28515625" style="319" customWidth="1"/>
    <col min="3" max="3" width="5.5703125" style="319" customWidth="1"/>
    <col min="4" max="4" width="5.28515625" style="320" hidden="1" customWidth="1"/>
    <col min="5" max="5" width="43.28515625" customWidth="1"/>
    <col min="6" max="6" width="13.42578125" style="185" customWidth="1"/>
    <col min="7" max="7" width="13.42578125" customWidth="1"/>
    <col min="8" max="8" width="13.5703125" style="185" customWidth="1"/>
    <col min="9" max="9" width="0" hidden="1" customWidth="1"/>
    <col min="10" max="10" width="14.140625" hidden="1" customWidth="1"/>
    <col min="11" max="11" width="13.140625" hidden="1" customWidth="1"/>
    <col min="12" max="12" width="14.42578125" hidden="1" customWidth="1"/>
    <col min="13" max="13" width="13" hidden="1" customWidth="1"/>
    <col min="14" max="14" width="13" customWidth="1"/>
    <col min="15" max="15" width="13.42578125" style="283" customWidth="1"/>
    <col min="16" max="16" width="13.42578125" bestFit="1" customWidth="1"/>
    <col min="17" max="17" width="12.28515625" bestFit="1" customWidth="1"/>
    <col min="19" max="19" width="14.140625" bestFit="1" customWidth="1"/>
  </cols>
  <sheetData>
    <row r="1" spans="1:17" s="1" customFormat="1" ht="36.6" customHeight="1" x14ac:dyDescent="0.2">
      <c r="A1" s="428" t="s">
        <v>95</v>
      </c>
      <c r="B1" s="434"/>
      <c r="C1" s="434"/>
      <c r="D1" s="434"/>
      <c r="E1" s="434"/>
      <c r="F1" s="429"/>
      <c r="G1" s="429"/>
      <c r="H1" s="429"/>
      <c r="O1" s="281"/>
    </row>
    <row r="2" spans="1:17" s="1" customFormat="1" ht="27.6" customHeight="1" x14ac:dyDescent="0.2">
      <c r="A2" s="31" t="s">
        <v>3</v>
      </c>
      <c r="B2" s="31" t="s">
        <v>2</v>
      </c>
      <c r="C2" s="31" t="s">
        <v>1</v>
      </c>
      <c r="D2" s="31" t="s">
        <v>4</v>
      </c>
      <c r="E2" s="32" t="s">
        <v>59</v>
      </c>
      <c r="F2" s="290" t="s">
        <v>308</v>
      </c>
      <c r="G2" s="289" t="s">
        <v>251</v>
      </c>
      <c r="H2" s="289" t="s">
        <v>310</v>
      </c>
      <c r="J2" s="103"/>
      <c r="K2" s="103"/>
      <c r="L2" s="103"/>
      <c r="M2" s="103"/>
      <c r="N2" s="103"/>
      <c r="O2" s="295"/>
    </row>
    <row r="3" spans="1:17" s="1" customFormat="1" ht="9.75" customHeight="1" x14ac:dyDescent="0.2">
      <c r="A3" s="296"/>
      <c r="B3" s="296"/>
      <c r="C3" s="296"/>
      <c r="D3" s="296"/>
      <c r="E3" s="116"/>
      <c r="F3" s="117"/>
      <c r="G3" s="117"/>
      <c r="H3" s="117"/>
      <c r="J3" s="103"/>
      <c r="K3" s="103"/>
      <c r="L3" s="103"/>
      <c r="M3" s="103"/>
      <c r="N3" s="103"/>
      <c r="O3" s="295"/>
    </row>
    <row r="4" spans="1:17" s="1" customFormat="1" ht="14.25" customHeight="1" x14ac:dyDescent="0.2">
      <c r="A4" s="297">
        <v>3</v>
      </c>
      <c r="B4" s="298"/>
      <c r="C4" s="298"/>
      <c r="D4" s="299"/>
      <c r="E4" s="118" t="s">
        <v>46</v>
      </c>
      <c r="F4" s="50">
        <f>F5+F13+F48+F63+F59</f>
        <v>1138847500</v>
      </c>
      <c r="G4" s="50">
        <f>G5+G13+G48+G63+G59</f>
        <v>24032000</v>
      </c>
      <c r="H4" s="50">
        <f>H5+H13+H48+H63+H59</f>
        <v>1162879500</v>
      </c>
      <c r="J4" s="10">
        <f>G4-G26-G28-G36-G65</f>
        <v>8282000</v>
      </c>
      <c r="K4" s="10"/>
      <c r="L4" s="10">
        <f>245357683.73+120246745.19+682097.5+12673227.96+45402164.59+59224605.75</f>
        <v>483586524.71999991</v>
      </c>
      <c r="M4" s="10"/>
      <c r="N4" s="10"/>
      <c r="O4" s="248"/>
    </row>
    <row r="5" spans="1:17" s="1" customFormat="1" ht="13.5" customHeight="1" x14ac:dyDescent="0.2">
      <c r="A5" s="300"/>
      <c r="B5" s="301">
        <v>31</v>
      </c>
      <c r="C5" s="301"/>
      <c r="D5" s="293"/>
      <c r="E5" s="42" t="s">
        <v>47</v>
      </c>
      <c r="F5" s="43">
        <f>F6+F8+F10</f>
        <v>103361450</v>
      </c>
      <c r="G5" s="43">
        <f>G6+G8+G10</f>
        <v>0</v>
      </c>
      <c r="H5" s="43">
        <f>H6+H8+H10</f>
        <v>103361450</v>
      </c>
      <c r="J5" s="2"/>
      <c r="K5" s="2"/>
      <c r="L5" s="2"/>
      <c r="M5" s="2"/>
      <c r="N5" s="2"/>
      <c r="O5" s="248"/>
    </row>
    <row r="6" spans="1:17" s="361" customFormat="1" x14ac:dyDescent="0.2">
      <c r="A6" s="306"/>
      <c r="B6" s="306"/>
      <c r="C6" s="306">
        <v>311</v>
      </c>
      <c r="D6" s="303"/>
      <c r="E6" s="44" t="s">
        <v>185</v>
      </c>
      <c r="F6" s="358">
        <f>SUM(F7:F7)</f>
        <v>85991700</v>
      </c>
      <c r="G6" s="358">
        <f>SUM(G7:G7)</f>
        <v>0</v>
      </c>
      <c r="H6" s="358">
        <f>SUM(H7:H7)</f>
        <v>85991700</v>
      </c>
      <c r="I6" s="359"/>
      <c r="J6" s="359"/>
      <c r="K6" s="359"/>
      <c r="L6" s="360"/>
      <c r="M6" s="360"/>
      <c r="N6" s="360"/>
      <c r="O6" s="249"/>
    </row>
    <row r="7" spans="1:17" s="361" customFormat="1" hidden="1" x14ac:dyDescent="0.2">
      <c r="A7" s="306"/>
      <c r="B7" s="306"/>
      <c r="C7" s="306"/>
      <c r="D7" s="303">
        <v>3111</v>
      </c>
      <c r="E7" s="44" t="s">
        <v>272</v>
      </c>
      <c r="F7" s="200">
        <v>85991700</v>
      </c>
      <c r="G7" s="200">
        <f>H7-F7</f>
        <v>0</v>
      </c>
      <c r="H7" s="200">
        <v>85991700</v>
      </c>
      <c r="I7" s="359">
        <f>G7+G9+G10+G16</f>
        <v>0</v>
      </c>
      <c r="J7" s="359"/>
      <c r="K7" s="359"/>
      <c r="L7" s="359"/>
      <c r="M7" s="359"/>
      <c r="N7" s="359"/>
      <c r="O7" s="249"/>
    </row>
    <row r="8" spans="1:17" s="361" customFormat="1" x14ac:dyDescent="0.2">
      <c r="A8" s="306"/>
      <c r="B8" s="306"/>
      <c r="C8" s="306">
        <v>312</v>
      </c>
      <c r="D8" s="303"/>
      <c r="E8" s="44" t="s">
        <v>48</v>
      </c>
      <c r="F8" s="200">
        <f>F9</f>
        <v>2579150</v>
      </c>
      <c r="G8" s="200">
        <f>G9</f>
        <v>0</v>
      </c>
      <c r="H8" s="200">
        <f>H9</f>
        <v>2579150</v>
      </c>
      <c r="I8" s="359">
        <v>93457000</v>
      </c>
      <c r="J8" s="359">
        <v>95793000</v>
      </c>
      <c r="K8" s="359">
        <v>98188000</v>
      </c>
      <c r="L8" s="359"/>
      <c r="M8" s="362"/>
      <c r="N8" s="362"/>
      <c r="O8" s="249"/>
      <c r="P8" s="359"/>
    </row>
    <row r="9" spans="1:17" s="361" customFormat="1" hidden="1" x14ac:dyDescent="0.2">
      <c r="A9" s="306"/>
      <c r="B9" s="306"/>
      <c r="C9" s="306"/>
      <c r="D9" s="303">
        <v>3121</v>
      </c>
      <c r="E9" s="44" t="s">
        <v>273</v>
      </c>
      <c r="F9" s="200">
        <v>2579150</v>
      </c>
      <c r="G9" s="200">
        <f>H9-F9</f>
        <v>0</v>
      </c>
      <c r="H9" s="200">
        <v>2579150</v>
      </c>
      <c r="J9" s="363"/>
      <c r="K9" s="363"/>
      <c r="L9" s="363"/>
      <c r="M9" s="362"/>
      <c r="N9" s="362"/>
      <c r="O9" s="249"/>
      <c r="P9" s="362"/>
    </row>
    <row r="10" spans="1:17" s="361" customFormat="1" x14ac:dyDescent="0.2">
      <c r="A10" s="306"/>
      <c r="B10" s="306"/>
      <c r="C10" s="306">
        <v>313</v>
      </c>
      <c r="D10" s="303"/>
      <c r="E10" s="44" t="s">
        <v>274</v>
      </c>
      <c r="F10" s="200">
        <f>F11+F12</f>
        <v>14790600</v>
      </c>
      <c r="G10" s="200">
        <f>G11+G12</f>
        <v>0</v>
      </c>
      <c r="H10" s="200">
        <f>H11+H12</f>
        <v>14790600</v>
      </c>
      <c r="J10" s="359"/>
      <c r="K10" s="359"/>
      <c r="L10" s="359"/>
      <c r="M10" s="359"/>
      <c r="N10" s="359"/>
      <c r="O10" s="249"/>
      <c r="P10" s="359"/>
    </row>
    <row r="11" spans="1:17" s="13" customFormat="1" hidden="1" x14ac:dyDescent="0.2">
      <c r="A11" s="300"/>
      <c r="B11" s="302"/>
      <c r="C11" s="302"/>
      <c r="D11" s="303">
        <v>3132</v>
      </c>
      <c r="E11" s="178" t="s">
        <v>209</v>
      </c>
      <c r="F11" s="200">
        <v>13328800</v>
      </c>
      <c r="G11" s="200">
        <f t="shared" ref="G11:G12" si="0">H11-F11</f>
        <v>0</v>
      </c>
      <c r="H11" s="200">
        <v>13328800</v>
      </c>
      <c r="I11" s="127"/>
      <c r="J11" s="128"/>
      <c r="K11" s="128"/>
      <c r="L11" s="128"/>
      <c r="M11" s="128"/>
      <c r="N11" s="128"/>
      <c r="O11" s="249"/>
      <c r="P11" s="46"/>
    </row>
    <row r="12" spans="1:17" s="13" customFormat="1" hidden="1" x14ac:dyDescent="0.2">
      <c r="A12" s="300"/>
      <c r="B12" s="302"/>
      <c r="C12" s="302"/>
      <c r="D12" s="303">
        <v>3133</v>
      </c>
      <c r="E12" s="44" t="s">
        <v>172</v>
      </c>
      <c r="F12" s="200">
        <v>1461800</v>
      </c>
      <c r="G12" s="200">
        <f t="shared" si="0"/>
        <v>0</v>
      </c>
      <c r="H12" s="200">
        <v>1461800</v>
      </c>
      <c r="I12" s="127"/>
      <c r="J12" s="46"/>
      <c r="K12" s="46"/>
      <c r="L12" s="46"/>
      <c r="M12" s="46"/>
      <c r="N12" s="46"/>
      <c r="O12" s="249"/>
      <c r="P12" s="46"/>
    </row>
    <row r="13" spans="1:17" s="13" customFormat="1" ht="13.5" customHeight="1" x14ac:dyDescent="0.2">
      <c r="A13" s="300"/>
      <c r="B13" s="300">
        <v>32</v>
      </c>
      <c r="C13" s="302"/>
      <c r="D13" s="304"/>
      <c r="E13" s="129" t="s">
        <v>5</v>
      </c>
      <c r="F13" s="197">
        <f>F14+F18+F23+F41</f>
        <v>539642050</v>
      </c>
      <c r="G13" s="197">
        <f>G14+G18+G23+G41</f>
        <v>-11754000</v>
      </c>
      <c r="H13" s="197">
        <f>H14+H18+H23+H41</f>
        <v>527888050</v>
      </c>
      <c r="J13" s="46"/>
      <c r="K13" s="46"/>
      <c r="L13" s="46"/>
      <c r="M13" s="46"/>
      <c r="N13" s="46"/>
      <c r="O13" s="248"/>
      <c r="P13" s="46"/>
      <c r="Q13" s="220"/>
    </row>
    <row r="14" spans="1:17" s="64" customFormat="1" x14ac:dyDescent="0.2">
      <c r="A14" s="306"/>
      <c r="B14" s="306"/>
      <c r="C14" s="306">
        <v>321</v>
      </c>
      <c r="D14" s="303"/>
      <c r="E14" s="130" t="s">
        <v>8</v>
      </c>
      <c r="F14" s="358">
        <f>F15+F16+F17</f>
        <v>4484050</v>
      </c>
      <c r="G14" s="358">
        <f>G15+G16+G17</f>
        <v>-132000</v>
      </c>
      <c r="H14" s="358">
        <f>H15+H16+H17</f>
        <v>4352050</v>
      </c>
      <c r="J14" s="205"/>
      <c r="K14" s="205"/>
      <c r="L14" s="205"/>
      <c r="M14" s="205"/>
      <c r="N14" s="205"/>
      <c r="O14" s="249"/>
      <c r="P14" s="205"/>
      <c r="Q14" s="205"/>
    </row>
    <row r="15" spans="1:17" s="64" customFormat="1" hidden="1" x14ac:dyDescent="0.2">
      <c r="A15" s="306"/>
      <c r="B15" s="306"/>
      <c r="C15" s="306"/>
      <c r="D15" s="303">
        <v>3211</v>
      </c>
      <c r="E15" s="130" t="s">
        <v>275</v>
      </c>
      <c r="F15" s="200">
        <v>805000</v>
      </c>
      <c r="G15" s="200">
        <f t="shared" ref="G15:G17" si="1">H15-F15</f>
        <v>20000</v>
      </c>
      <c r="H15" s="200">
        <v>825000</v>
      </c>
      <c r="J15" s="205"/>
      <c r="K15" s="205"/>
      <c r="L15" s="205"/>
      <c r="M15" s="205"/>
      <c r="N15" s="205"/>
      <c r="O15" s="249"/>
      <c r="P15" s="205"/>
    </row>
    <row r="16" spans="1:17" s="64" customFormat="1" hidden="1" x14ac:dyDescent="0.2">
      <c r="A16" s="306"/>
      <c r="B16" s="306"/>
      <c r="C16" s="306"/>
      <c r="D16" s="303">
        <v>3212</v>
      </c>
      <c r="E16" s="130" t="s">
        <v>276</v>
      </c>
      <c r="F16" s="200">
        <v>3137050</v>
      </c>
      <c r="G16" s="200">
        <f t="shared" si="1"/>
        <v>0</v>
      </c>
      <c r="H16" s="200">
        <v>3137050</v>
      </c>
      <c r="J16" s="205"/>
      <c r="K16" s="205"/>
      <c r="L16" s="205"/>
      <c r="M16" s="205"/>
      <c r="N16" s="205"/>
      <c r="O16" s="249"/>
      <c r="P16" s="205"/>
    </row>
    <row r="17" spans="1:19" s="64" customFormat="1" hidden="1" x14ac:dyDescent="0.2">
      <c r="A17" s="306"/>
      <c r="B17" s="306"/>
      <c r="C17" s="306"/>
      <c r="D17" s="307" t="s">
        <v>7</v>
      </c>
      <c r="E17" s="130" t="s">
        <v>277</v>
      </c>
      <c r="F17" s="200">
        <v>542000</v>
      </c>
      <c r="G17" s="200">
        <f t="shared" si="1"/>
        <v>-152000</v>
      </c>
      <c r="H17" s="200">
        <v>390000</v>
      </c>
      <c r="J17" s="364"/>
      <c r="K17" s="364"/>
      <c r="L17" s="364"/>
      <c r="O17" s="249"/>
    </row>
    <row r="18" spans="1:19" s="64" customFormat="1" x14ac:dyDescent="0.2">
      <c r="A18" s="306"/>
      <c r="B18" s="306"/>
      <c r="C18" s="306">
        <v>322</v>
      </c>
      <c r="D18" s="307"/>
      <c r="E18" s="132" t="s">
        <v>49</v>
      </c>
      <c r="F18" s="358">
        <f>SUM(F19:F22)</f>
        <v>13912000</v>
      </c>
      <c r="G18" s="358">
        <f>SUM(G19:G22)</f>
        <v>-334500</v>
      </c>
      <c r="H18" s="358">
        <f>SUM(H19:H22)</f>
        <v>13577500</v>
      </c>
      <c r="O18" s="249"/>
    </row>
    <row r="19" spans="1:19" s="64" customFormat="1" hidden="1" x14ac:dyDescent="0.2">
      <c r="A19" s="306"/>
      <c r="B19" s="306"/>
      <c r="C19" s="306"/>
      <c r="D19" s="307">
        <v>3221</v>
      </c>
      <c r="E19" s="44" t="s">
        <v>70</v>
      </c>
      <c r="F19" s="200">
        <v>1370000</v>
      </c>
      <c r="G19" s="200">
        <f t="shared" ref="G19:G22" si="2">H19-F19</f>
        <v>-95000</v>
      </c>
      <c r="H19" s="200">
        <v>1275000</v>
      </c>
      <c r="O19" s="249"/>
      <c r="Q19" s="205"/>
    </row>
    <row r="20" spans="1:19" s="64" customFormat="1" hidden="1" x14ac:dyDescent="0.2">
      <c r="A20" s="306"/>
      <c r="B20" s="306"/>
      <c r="C20" s="306"/>
      <c r="D20" s="307">
        <v>3223</v>
      </c>
      <c r="E20" s="44" t="s">
        <v>278</v>
      </c>
      <c r="F20" s="200">
        <v>12162000</v>
      </c>
      <c r="G20" s="200">
        <f t="shared" si="2"/>
        <v>-219500</v>
      </c>
      <c r="H20" s="200">
        <v>11942500</v>
      </c>
      <c r="O20" s="249"/>
      <c r="S20" s="205">
        <f>G9+G16</f>
        <v>0</v>
      </c>
    </row>
    <row r="21" spans="1:19" s="64" customFormat="1" hidden="1" x14ac:dyDescent="0.2">
      <c r="A21" s="306"/>
      <c r="B21" s="306"/>
      <c r="C21" s="306"/>
      <c r="D21" s="307" t="s">
        <v>9</v>
      </c>
      <c r="E21" s="132" t="s">
        <v>279</v>
      </c>
      <c r="F21" s="276">
        <v>230000</v>
      </c>
      <c r="G21" s="276">
        <f t="shared" si="2"/>
        <v>-20000</v>
      </c>
      <c r="H21" s="276">
        <v>210000</v>
      </c>
      <c r="J21" s="205">
        <f>G18+G23+G41</f>
        <v>-11622000</v>
      </c>
      <c r="K21" s="206">
        <f>J21*5%</f>
        <v>-581100</v>
      </c>
      <c r="O21" s="282"/>
    </row>
    <row r="22" spans="1:19" s="64" customFormat="1" hidden="1" x14ac:dyDescent="0.2">
      <c r="A22" s="306"/>
      <c r="B22" s="306"/>
      <c r="C22" s="306"/>
      <c r="D22" s="307">
        <v>3227</v>
      </c>
      <c r="E22" s="44" t="s">
        <v>173</v>
      </c>
      <c r="F22" s="276">
        <v>150000</v>
      </c>
      <c r="G22" s="276">
        <f t="shared" si="2"/>
        <v>0</v>
      </c>
      <c r="H22" s="276">
        <v>150000</v>
      </c>
      <c r="O22" s="282"/>
    </row>
    <row r="23" spans="1:19" s="64" customFormat="1" x14ac:dyDescent="0.2">
      <c r="A23" s="306"/>
      <c r="B23" s="306"/>
      <c r="C23" s="365">
        <v>323</v>
      </c>
      <c r="D23" s="366"/>
      <c r="E23" s="202" t="s">
        <v>10</v>
      </c>
      <c r="F23" s="358">
        <f>F24+F25+F31+F32+F33+F34+F35+F39+F40</f>
        <v>517982000</v>
      </c>
      <c r="G23" s="358">
        <f>G24+G25+G31+G32+G33+G34+G35+G39+G40</f>
        <v>-11175500</v>
      </c>
      <c r="H23" s="358">
        <f>H24+H25+H31+H32+H33+H34+H35+H39+H40</f>
        <v>506806500</v>
      </c>
      <c r="O23" s="249"/>
    </row>
    <row r="24" spans="1:19" s="64" customFormat="1" hidden="1" x14ac:dyDescent="0.2">
      <c r="A24" s="306"/>
      <c r="B24" s="306"/>
      <c r="C24" s="365"/>
      <c r="D24" s="308">
        <v>3231</v>
      </c>
      <c r="E24" s="199" t="s">
        <v>280</v>
      </c>
      <c r="F24" s="200">
        <v>4310000</v>
      </c>
      <c r="G24" s="200">
        <f>H24-F24</f>
        <v>392000</v>
      </c>
      <c r="H24" s="200">
        <v>4702000</v>
      </c>
      <c r="O24" s="249"/>
    </row>
    <row r="25" spans="1:19" s="64" customFormat="1" hidden="1" x14ac:dyDescent="0.2">
      <c r="A25" s="306"/>
      <c r="B25" s="306"/>
      <c r="C25" s="365"/>
      <c r="D25" s="308">
        <v>3232</v>
      </c>
      <c r="E25" s="202" t="s">
        <v>11</v>
      </c>
      <c r="F25" s="358">
        <f>SUM(F26:F30)</f>
        <v>488040000</v>
      </c>
      <c r="G25" s="358">
        <f>SUM(G26:G30)</f>
        <v>-4774000</v>
      </c>
      <c r="H25" s="358">
        <f>SUM(H26:H30)</f>
        <v>483266000</v>
      </c>
      <c r="O25" s="249"/>
      <c r="P25" s="205"/>
    </row>
    <row r="26" spans="1:19" s="64" customFormat="1" hidden="1" x14ac:dyDescent="0.2">
      <c r="A26" s="306"/>
      <c r="B26" s="306"/>
      <c r="C26" s="365"/>
      <c r="D26" s="308"/>
      <c r="E26" s="199" t="s">
        <v>71</v>
      </c>
      <c r="F26" s="200">
        <v>360000000</v>
      </c>
      <c r="G26" s="200">
        <f t="shared" ref="G26:G34" si="3">H26-F26</f>
        <v>20000000</v>
      </c>
      <c r="H26" s="200">
        <v>380000000</v>
      </c>
      <c r="J26" s="205">
        <f>G23-G28-G26-G36</f>
        <v>-27175500</v>
      </c>
      <c r="O26" s="249"/>
    </row>
    <row r="27" spans="1:19" s="64" customFormat="1" hidden="1" x14ac:dyDescent="0.2">
      <c r="A27" s="306"/>
      <c r="B27" s="306"/>
      <c r="C27" s="365"/>
      <c r="D27" s="308"/>
      <c r="E27" s="199" t="s">
        <v>281</v>
      </c>
      <c r="F27" s="200">
        <v>1100000</v>
      </c>
      <c r="G27" s="200">
        <f t="shared" si="3"/>
        <v>51000</v>
      </c>
      <c r="H27" s="200">
        <v>1151000</v>
      </c>
      <c r="L27" s="205"/>
      <c r="M27" s="205"/>
      <c r="N27" s="205"/>
      <c r="O27" s="249"/>
    </row>
    <row r="28" spans="1:19" s="64" customFormat="1" hidden="1" x14ac:dyDescent="0.2">
      <c r="A28" s="306"/>
      <c r="B28" s="306"/>
      <c r="C28" s="365"/>
      <c r="D28" s="308"/>
      <c r="E28" s="199" t="s">
        <v>282</v>
      </c>
      <c r="F28" s="200">
        <v>20000000</v>
      </c>
      <c r="G28" s="200">
        <f t="shared" si="3"/>
        <v>0</v>
      </c>
      <c r="H28" s="200">
        <v>20000000</v>
      </c>
      <c r="O28" s="249"/>
    </row>
    <row r="29" spans="1:19" s="64" customFormat="1" hidden="1" x14ac:dyDescent="0.2">
      <c r="A29" s="306"/>
      <c r="B29" s="306"/>
      <c r="C29" s="365"/>
      <c r="D29" s="308"/>
      <c r="E29" s="199" t="s">
        <v>229</v>
      </c>
      <c r="F29" s="200">
        <v>95000000</v>
      </c>
      <c r="G29" s="200">
        <f t="shared" si="3"/>
        <v>-24000000</v>
      </c>
      <c r="H29" s="200">
        <v>71000000</v>
      </c>
      <c r="O29" s="249"/>
    </row>
    <row r="30" spans="1:19" s="64" customFormat="1" hidden="1" x14ac:dyDescent="0.2">
      <c r="A30" s="306"/>
      <c r="B30" s="306"/>
      <c r="C30" s="365"/>
      <c r="D30" s="308"/>
      <c r="E30" s="199" t="s">
        <v>72</v>
      </c>
      <c r="F30" s="200">
        <v>11940000</v>
      </c>
      <c r="G30" s="200">
        <f t="shared" si="3"/>
        <v>-825000</v>
      </c>
      <c r="H30" s="200">
        <v>11115000</v>
      </c>
      <c r="O30" s="249"/>
      <c r="Q30" s="205"/>
    </row>
    <row r="31" spans="1:19" s="64" customFormat="1" hidden="1" x14ac:dyDescent="0.2">
      <c r="A31" s="306"/>
      <c r="B31" s="306"/>
      <c r="C31" s="365"/>
      <c r="D31" s="308">
        <v>3233</v>
      </c>
      <c r="E31" s="204" t="s">
        <v>73</v>
      </c>
      <c r="F31" s="200">
        <v>1330000</v>
      </c>
      <c r="G31" s="200">
        <f t="shared" si="3"/>
        <v>65000</v>
      </c>
      <c r="H31" s="200">
        <v>1395000</v>
      </c>
      <c r="M31" s="205"/>
      <c r="O31" s="249"/>
    </row>
    <row r="32" spans="1:19" s="64" customFormat="1" hidden="1" x14ac:dyDescent="0.2">
      <c r="A32" s="306"/>
      <c r="B32" s="306"/>
      <c r="C32" s="365"/>
      <c r="D32" s="308">
        <v>3234</v>
      </c>
      <c r="E32" s="204" t="s">
        <v>74</v>
      </c>
      <c r="F32" s="200">
        <v>6330000</v>
      </c>
      <c r="G32" s="200">
        <f t="shared" si="3"/>
        <v>-60500</v>
      </c>
      <c r="H32" s="200">
        <v>6269500</v>
      </c>
      <c r="O32" s="249"/>
    </row>
    <row r="33" spans="1:16" s="64" customFormat="1" hidden="1" x14ac:dyDescent="0.2">
      <c r="A33" s="306"/>
      <c r="B33" s="306"/>
      <c r="C33" s="365"/>
      <c r="D33" s="308">
        <v>3235</v>
      </c>
      <c r="E33" s="204" t="s">
        <v>283</v>
      </c>
      <c r="F33" s="200">
        <v>5100000</v>
      </c>
      <c r="G33" s="200">
        <f t="shared" si="3"/>
        <v>-2052000</v>
      </c>
      <c r="H33" s="200">
        <v>3048000</v>
      </c>
      <c r="O33" s="249"/>
    </row>
    <row r="34" spans="1:16" s="64" customFormat="1" hidden="1" x14ac:dyDescent="0.2">
      <c r="A34" s="306"/>
      <c r="B34" s="306"/>
      <c r="C34" s="365"/>
      <c r="D34" s="308">
        <v>3236</v>
      </c>
      <c r="E34" s="204" t="s">
        <v>75</v>
      </c>
      <c r="F34" s="200">
        <v>1000000</v>
      </c>
      <c r="G34" s="200">
        <f t="shared" si="3"/>
        <v>0</v>
      </c>
      <c r="H34" s="200">
        <v>1000000</v>
      </c>
      <c r="O34" s="249"/>
    </row>
    <row r="35" spans="1:16" s="64" customFormat="1" hidden="1" x14ac:dyDescent="0.2">
      <c r="A35" s="306"/>
      <c r="B35" s="306"/>
      <c r="C35" s="365"/>
      <c r="D35" s="308">
        <v>3237</v>
      </c>
      <c r="E35" s="202" t="s">
        <v>76</v>
      </c>
      <c r="F35" s="358">
        <f>SUM(F36:F38)</f>
        <v>10020000</v>
      </c>
      <c r="G35" s="358">
        <f>SUM(G36:G38)</f>
        <v>-4470000</v>
      </c>
      <c r="H35" s="358">
        <f>SUM(H36:H38)</f>
        <v>5550000</v>
      </c>
      <c r="O35" s="249"/>
    </row>
    <row r="36" spans="1:16" s="64" customFormat="1" hidden="1" x14ac:dyDescent="0.2">
      <c r="A36" s="306"/>
      <c r="B36" s="306"/>
      <c r="C36" s="365"/>
      <c r="D36" s="308"/>
      <c r="E36" s="199" t="s">
        <v>284</v>
      </c>
      <c r="F36" s="200">
        <v>8000000</v>
      </c>
      <c r="G36" s="200">
        <f t="shared" ref="G36:G40" si="4">H36-F36</f>
        <v>-4000000</v>
      </c>
      <c r="H36" s="200">
        <v>4000000</v>
      </c>
      <c r="O36" s="249"/>
    </row>
    <row r="37" spans="1:16" s="64" customFormat="1" hidden="1" x14ac:dyDescent="0.2">
      <c r="A37" s="306"/>
      <c r="B37" s="306"/>
      <c r="C37" s="365"/>
      <c r="D37" s="308"/>
      <c r="E37" s="199" t="s">
        <v>91</v>
      </c>
      <c r="F37" s="200">
        <v>1320000</v>
      </c>
      <c r="G37" s="200">
        <f t="shared" si="4"/>
        <v>-370000</v>
      </c>
      <c r="H37" s="200">
        <v>950000</v>
      </c>
      <c r="O37" s="249"/>
    </row>
    <row r="38" spans="1:16" s="64" customFormat="1" hidden="1" x14ac:dyDescent="0.2">
      <c r="A38" s="306"/>
      <c r="B38" s="306"/>
      <c r="C38" s="365"/>
      <c r="D38" s="308"/>
      <c r="E38" s="199" t="s">
        <v>285</v>
      </c>
      <c r="F38" s="200">
        <v>700000</v>
      </c>
      <c r="G38" s="200">
        <f t="shared" si="4"/>
        <v>-100000</v>
      </c>
      <c r="H38" s="200">
        <v>600000</v>
      </c>
      <c r="O38" s="249"/>
    </row>
    <row r="39" spans="1:16" s="64" customFormat="1" hidden="1" x14ac:dyDescent="0.2">
      <c r="A39" s="306"/>
      <c r="B39" s="306"/>
      <c r="C39" s="365"/>
      <c r="D39" s="308">
        <v>3238</v>
      </c>
      <c r="E39" s="202" t="s">
        <v>286</v>
      </c>
      <c r="F39" s="200"/>
      <c r="G39" s="200">
        <f t="shared" si="4"/>
        <v>0</v>
      </c>
      <c r="H39" s="200"/>
      <c r="O39" s="249"/>
    </row>
    <row r="40" spans="1:16" s="64" customFormat="1" ht="13.5" hidden="1" customHeight="1" x14ac:dyDescent="0.2">
      <c r="A40" s="306"/>
      <c r="B40" s="306"/>
      <c r="C40" s="365"/>
      <c r="D40" s="308">
        <v>3239</v>
      </c>
      <c r="E40" s="202" t="s">
        <v>77</v>
      </c>
      <c r="F40" s="200">
        <v>1852000</v>
      </c>
      <c r="G40" s="200">
        <f t="shared" si="4"/>
        <v>-276000</v>
      </c>
      <c r="H40" s="200">
        <v>1576000</v>
      </c>
      <c r="O40" s="249"/>
    </row>
    <row r="41" spans="1:16" s="64" customFormat="1" ht="13.5" customHeight="1" x14ac:dyDescent="0.2">
      <c r="A41" s="306"/>
      <c r="B41" s="306"/>
      <c r="C41" s="306">
        <v>329</v>
      </c>
      <c r="D41" s="303"/>
      <c r="E41" s="44" t="s">
        <v>51</v>
      </c>
      <c r="F41" s="205">
        <f>SUM(F42:F47)</f>
        <v>3264000</v>
      </c>
      <c r="G41" s="205">
        <f>SUM(G42:G47)</f>
        <v>-112000</v>
      </c>
      <c r="H41" s="205">
        <f>SUM(H42:H47)</f>
        <v>3152000</v>
      </c>
      <c r="O41" s="249"/>
      <c r="P41" s="352"/>
    </row>
    <row r="42" spans="1:16" s="13" customFormat="1" ht="15" hidden="1" customHeight="1" x14ac:dyDescent="0.2">
      <c r="A42" s="302"/>
      <c r="B42" s="302"/>
      <c r="C42" s="302"/>
      <c r="D42" s="309">
        <v>3291</v>
      </c>
      <c r="E42" s="134" t="s">
        <v>78</v>
      </c>
      <c r="F42" s="183">
        <v>360000</v>
      </c>
      <c r="G42" s="51">
        <f t="shared" ref="G42:G47" si="5">H42-F42</f>
        <v>0</v>
      </c>
      <c r="H42" s="51">
        <v>360000</v>
      </c>
      <c r="O42" s="251"/>
      <c r="P42" s="261"/>
    </row>
    <row r="43" spans="1:16" s="13" customFormat="1" ht="13.5" hidden="1" customHeight="1" x14ac:dyDescent="0.2">
      <c r="A43" s="302"/>
      <c r="B43" s="302"/>
      <c r="C43" s="302"/>
      <c r="D43" s="309">
        <v>3292</v>
      </c>
      <c r="E43" s="48" t="s">
        <v>79</v>
      </c>
      <c r="F43" s="51">
        <v>840000</v>
      </c>
      <c r="G43" s="51">
        <f t="shared" si="5"/>
        <v>-150000</v>
      </c>
      <c r="H43" s="51">
        <v>690000</v>
      </c>
      <c r="O43" s="251"/>
      <c r="P43" s="261"/>
    </row>
    <row r="44" spans="1:16" s="13" customFormat="1" ht="13.5" hidden="1" customHeight="1" x14ac:dyDescent="0.2">
      <c r="A44" s="302"/>
      <c r="B44" s="302"/>
      <c r="C44" s="302"/>
      <c r="D44" s="309">
        <v>3293</v>
      </c>
      <c r="E44" s="48" t="s">
        <v>80</v>
      </c>
      <c r="F44" s="51">
        <v>175000</v>
      </c>
      <c r="G44" s="51">
        <f t="shared" si="5"/>
        <v>0</v>
      </c>
      <c r="H44" s="51">
        <v>175000</v>
      </c>
      <c r="O44" s="251"/>
      <c r="P44" s="261"/>
    </row>
    <row r="45" spans="1:16" s="13" customFormat="1" ht="13.5" hidden="1" customHeight="1" x14ac:dyDescent="0.2">
      <c r="A45" s="302"/>
      <c r="B45" s="302"/>
      <c r="C45" s="302"/>
      <c r="D45" s="309">
        <v>3294</v>
      </c>
      <c r="E45" s="48" t="s">
        <v>81</v>
      </c>
      <c r="F45" s="51">
        <v>173000</v>
      </c>
      <c r="G45" s="51">
        <f t="shared" si="5"/>
        <v>0</v>
      </c>
      <c r="H45" s="51">
        <v>173000</v>
      </c>
      <c r="O45" s="251"/>
      <c r="P45" s="261"/>
    </row>
    <row r="46" spans="1:16" s="13" customFormat="1" ht="13.5" hidden="1" customHeight="1" x14ac:dyDescent="0.2">
      <c r="A46" s="302"/>
      <c r="B46" s="302"/>
      <c r="C46" s="302"/>
      <c r="D46" s="309">
        <v>3295</v>
      </c>
      <c r="E46" s="48" t="s">
        <v>174</v>
      </c>
      <c r="F46" s="51">
        <v>431000</v>
      </c>
      <c r="G46" s="51">
        <f t="shared" si="5"/>
        <v>-55000</v>
      </c>
      <c r="H46" s="51">
        <v>376000</v>
      </c>
      <c r="O46" s="251"/>
      <c r="P46" s="261"/>
    </row>
    <row r="47" spans="1:16" s="13" customFormat="1" ht="13.5" hidden="1" customHeight="1" x14ac:dyDescent="0.2">
      <c r="A47" s="302"/>
      <c r="B47" s="302"/>
      <c r="C47" s="302"/>
      <c r="D47" s="309">
        <v>3299</v>
      </c>
      <c r="E47" s="44" t="s">
        <v>82</v>
      </c>
      <c r="F47" s="183">
        <v>1285000</v>
      </c>
      <c r="G47" s="183">
        <f t="shared" si="5"/>
        <v>93000</v>
      </c>
      <c r="H47" s="183">
        <v>1378000</v>
      </c>
      <c r="O47" s="251"/>
      <c r="P47" s="261"/>
    </row>
    <row r="48" spans="1:16" s="13" customFormat="1" ht="13.5" customHeight="1" x14ac:dyDescent="0.2">
      <c r="A48" s="302"/>
      <c r="B48" s="300">
        <v>34</v>
      </c>
      <c r="C48" s="302"/>
      <c r="D48" s="310"/>
      <c r="E48" s="129" t="s">
        <v>12</v>
      </c>
      <c r="F48" s="43">
        <f>F49+F54</f>
        <v>439794000</v>
      </c>
      <c r="G48" s="43">
        <f>G49+G54</f>
        <v>16036000</v>
      </c>
      <c r="H48" s="43">
        <f>H49+H54</f>
        <v>455830000</v>
      </c>
      <c r="J48" s="46">
        <f>G48-G51</f>
        <v>0</v>
      </c>
      <c r="N48" s="46"/>
      <c r="O48" s="248"/>
      <c r="P48" s="277"/>
    </row>
    <row r="49" spans="1:17" s="64" customFormat="1" ht="13.5" customHeight="1" x14ac:dyDescent="0.2">
      <c r="A49" s="306"/>
      <c r="B49" s="306"/>
      <c r="C49" s="306">
        <v>342</v>
      </c>
      <c r="D49" s="367"/>
      <c r="E49" s="132" t="s">
        <v>186</v>
      </c>
      <c r="F49" s="205">
        <f>F51+F50</f>
        <v>401974000</v>
      </c>
      <c r="G49" s="205">
        <f>G51+G50</f>
        <v>16036000</v>
      </c>
      <c r="H49" s="205">
        <f>H51+H50</f>
        <v>418010000</v>
      </c>
      <c r="O49" s="249"/>
      <c r="P49" s="352"/>
    </row>
    <row r="50" spans="1:17" s="64" customFormat="1" ht="13.5" hidden="1" customHeight="1" x14ac:dyDescent="0.2">
      <c r="A50" s="306"/>
      <c r="B50" s="306"/>
      <c r="C50" s="306"/>
      <c r="D50" s="307" t="s">
        <v>239</v>
      </c>
      <c r="E50" s="368" t="s">
        <v>287</v>
      </c>
      <c r="F50" s="369">
        <v>0</v>
      </c>
      <c r="G50" s="205"/>
      <c r="H50" s="205"/>
      <c r="O50" s="249"/>
      <c r="P50" s="352"/>
    </row>
    <row r="51" spans="1:17" s="64" customFormat="1" ht="26.25" hidden="1" customHeight="1" x14ac:dyDescent="0.2">
      <c r="A51" s="306"/>
      <c r="B51" s="306"/>
      <c r="C51" s="306"/>
      <c r="D51" s="307" t="s">
        <v>50</v>
      </c>
      <c r="E51" s="368" t="s">
        <v>288</v>
      </c>
      <c r="F51" s="205">
        <f>F52+F53</f>
        <v>401974000</v>
      </c>
      <c r="G51" s="205">
        <f>G52+G53</f>
        <v>16036000</v>
      </c>
      <c r="H51" s="205">
        <f>H52+H53</f>
        <v>418010000</v>
      </c>
      <c r="O51" s="249"/>
      <c r="P51" s="352"/>
    </row>
    <row r="52" spans="1:17" s="64" customFormat="1" ht="13.5" hidden="1" customHeight="1" x14ac:dyDescent="0.2">
      <c r="A52" s="306"/>
      <c r="B52" s="306"/>
      <c r="C52" s="306"/>
      <c r="D52" s="307"/>
      <c r="E52" s="370" t="s">
        <v>289</v>
      </c>
      <c r="F52" s="58">
        <v>369244000</v>
      </c>
      <c r="G52" s="58">
        <f t="shared" ref="G52:G53" si="6">H52-F52</f>
        <v>14506000</v>
      </c>
      <c r="H52" s="200">
        <v>383750000</v>
      </c>
      <c r="O52" s="249"/>
      <c r="P52" s="352"/>
    </row>
    <row r="53" spans="1:17" s="64" customFormat="1" ht="13.5" hidden="1" customHeight="1" x14ac:dyDescent="0.2">
      <c r="A53" s="306"/>
      <c r="B53" s="306"/>
      <c r="C53" s="306"/>
      <c r="D53" s="307"/>
      <c r="E53" s="370" t="s">
        <v>290</v>
      </c>
      <c r="F53" s="200">
        <v>32730000</v>
      </c>
      <c r="G53" s="58">
        <f t="shared" si="6"/>
        <v>1530000</v>
      </c>
      <c r="H53" s="200">
        <v>34260000</v>
      </c>
      <c r="O53" s="249"/>
      <c r="P53" s="352"/>
    </row>
    <row r="54" spans="1:17" s="64" customFormat="1" ht="13.5" customHeight="1" x14ac:dyDescent="0.2">
      <c r="A54" s="306"/>
      <c r="B54" s="306"/>
      <c r="C54" s="306">
        <v>343</v>
      </c>
      <c r="D54" s="303"/>
      <c r="E54" s="44" t="s">
        <v>60</v>
      </c>
      <c r="F54" s="205">
        <f>SUM(F55:F58)</f>
        <v>37820000</v>
      </c>
      <c r="G54" s="358">
        <f>SUM(G55:G58)</f>
        <v>0</v>
      </c>
      <c r="H54" s="358">
        <f>SUM(H55:H58)</f>
        <v>37820000</v>
      </c>
      <c r="J54" s="205">
        <f>G48-G55</f>
        <v>16036000</v>
      </c>
      <c r="O54" s="249"/>
      <c r="P54" s="352"/>
    </row>
    <row r="55" spans="1:17" s="13" customFormat="1" ht="13.15" hidden="1" customHeight="1" x14ac:dyDescent="0.2">
      <c r="A55" s="302"/>
      <c r="B55" s="302"/>
      <c r="C55" s="302"/>
      <c r="D55" s="306">
        <v>3431</v>
      </c>
      <c r="E55" s="134" t="s">
        <v>83</v>
      </c>
      <c r="F55" s="51">
        <v>320000</v>
      </c>
      <c r="G55" s="183">
        <f t="shared" ref="G55:G58" si="7">H55-F55</f>
        <v>0</v>
      </c>
      <c r="H55" s="71">
        <v>320000</v>
      </c>
      <c r="O55" s="251"/>
      <c r="P55" s="277"/>
    </row>
    <row r="56" spans="1:17" s="218" customFormat="1" ht="24.6" hidden="1" customHeight="1" x14ac:dyDescent="0.2">
      <c r="A56" s="311"/>
      <c r="B56" s="311"/>
      <c r="C56" s="311"/>
      <c r="D56" s="306">
        <v>3432</v>
      </c>
      <c r="E56" s="134" t="s">
        <v>175</v>
      </c>
      <c r="F56" s="217">
        <v>0</v>
      </c>
      <c r="G56" s="275">
        <f t="shared" si="7"/>
        <v>2500000</v>
      </c>
      <c r="H56" s="252">
        <v>2500000</v>
      </c>
      <c r="O56" s="278"/>
      <c r="P56" s="279"/>
    </row>
    <row r="57" spans="1:17" s="13" customFormat="1" ht="13.5" hidden="1" customHeight="1" x14ac:dyDescent="0.2">
      <c r="A57" s="302"/>
      <c r="B57" s="302"/>
      <c r="C57" s="302"/>
      <c r="D57" s="306">
        <v>3433</v>
      </c>
      <c r="E57" s="134" t="s">
        <v>84</v>
      </c>
      <c r="F57" s="183">
        <v>5500000</v>
      </c>
      <c r="G57" s="51">
        <f t="shared" si="7"/>
        <v>-500000</v>
      </c>
      <c r="H57" s="71">
        <v>5000000</v>
      </c>
      <c r="O57" s="251"/>
      <c r="P57" s="261"/>
    </row>
    <row r="58" spans="1:17" s="13" customFormat="1" ht="13.5" hidden="1" customHeight="1" x14ac:dyDescent="0.2">
      <c r="A58" s="302"/>
      <c r="B58" s="302"/>
      <c r="C58" s="302"/>
      <c r="D58" s="306">
        <v>3434</v>
      </c>
      <c r="E58" s="134" t="s">
        <v>85</v>
      </c>
      <c r="F58" s="51">
        <v>32000000</v>
      </c>
      <c r="G58" s="51">
        <f t="shared" si="7"/>
        <v>-2000000</v>
      </c>
      <c r="H58" s="71">
        <v>30000000</v>
      </c>
      <c r="O58" s="251"/>
      <c r="P58" s="261"/>
    </row>
    <row r="59" spans="1:17" s="13" customFormat="1" ht="13.5" customHeight="1" x14ac:dyDescent="0.2">
      <c r="A59" s="302"/>
      <c r="B59" s="301">
        <v>36</v>
      </c>
      <c r="C59" s="302"/>
      <c r="D59" s="310"/>
      <c r="E59" s="135" t="s">
        <v>226</v>
      </c>
      <c r="F59" s="47">
        <f>F60</f>
        <v>48000000</v>
      </c>
      <c r="G59" s="47">
        <f t="shared" ref="G59:H59" si="8">G60</f>
        <v>20000000</v>
      </c>
      <c r="H59" s="47">
        <f t="shared" si="8"/>
        <v>68000000</v>
      </c>
      <c r="O59" s="250"/>
      <c r="P59" s="261"/>
    </row>
    <row r="60" spans="1:17" s="374" customFormat="1" ht="13.5" customHeight="1" x14ac:dyDescent="0.2">
      <c r="A60" s="371"/>
      <c r="B60" s="371"/>
      <c r="C60" s="372">
        <v>363</v>
      </c>
      <c r="D60" s="373"/>
      <c r="E60" s="209" t="s">
        <v>255</v>
      </c>
      <c r="F60" s="58">
        <f>F62+F61</f>
        <v>48000000</v>
      </c>
      <c r="G60" s="58">
        <f t="shared" ref="G60:H60" si="9">G62+G61</f>
        <v>20000000</v>
      </c>
      <c r="H60" s="58">
        <f t="shared" si="9"/>
        <v>68000000</v>
      </c>
      <c r="O60" s="249"/>
      <c r="P60" s="375"/>
      <c r="Q60" s="364"/>
    </row>
    <row r="61" spans="1:17" s="136" customFormat="1" ht="13.5" hidden="1" customHeight="1" x14ac:dyDescent="0.2">
      <c r="A61" s="312"/>
      <c r="B61" s="312"/>
      <c r="C61" s="313"/>
      <c r="D61" s="314">
        <v>3631</v>
      </c>
      <c r="E61" s="209" t="s">
        <v>259</v>
      </c>
      <c r="F61" s="50"/>
      <c r="G61" s="58">
        <f>H61-F61</f>
        <v>20000000</v>
      </c>
      <c r="H61" s="200">
        <v>20000000</v>
      </c>
      <c r="O61" s="248"/>
      <c r="P61" s="280"/>
      <c r="Q61" s="128"/>
    </row>
    <row r="62" spans="1:17" s="136" customFormat="1" ht="13.5" hidden="1" customHeight="1" x14ac:dyDescent="0.2">
      <c r="A62" s="312"/>
      <c r="B62" s="312"/>
      <c r="C62" s="315"/>
      <c r="D62" s="316">
        <v>3632</v>
      </c>
      <c r="E62" s="209" t="s">
        <v>260</v>
      </c>
      <c r="F62" s="51">
        <v>48000000</v>
      </c>
      <c r="G62" s="183">
        <f>H62-F62</f>
        <v>0</v>
      </c>
      <c r="H62" s="183">
        <v>48000000</v>
      </c>
      <c r="O62" s="251"/>
      <c r="P62" s="280"/>
    </row>
    <row r="63" spans="1:17" s="13" customFormat="1" ht="13.5" customHeight="1" x14ac:dyDescent="0.2">
      <c r="A63" s="302"/>
      <c r="B63" s="301">
        <v>38</v>
      </c>
      <c r="C63" s="302"/>
      <c r="D63" s="310"/>
      <c r="E63" s="135" t="s">
        <v>52</v>
      </c>
      <c r="F63" s="47">
        <f>F64+F66</f>
        <v>8050000</v>
      </c>
      <c r="G63" s="203">
        <f>G64+G66</f>
        <v>-250000</v>
      </c>
      <c r="H63" s="203">
        <f>H64+H66</f>
        <v>7800000</v>
      </c>
      <c r="O63" s="250"/>
      <c r="P63" s="261"/>
    </row>
    <row r="64" spans="1:17" s="64" customFormat="1" ht="13.5" customHeight="1" x14ac:dyDescent="0.2">
      <c r="A64" s="306"/>
      <c r="B64" s="306"/>
      <c r="C64" s="306">
        <v>383</v>
      </c>
      <c r="D64" s="367"/>
      <c r="E64" s="130" t="s">
        <v>53</v>
      </c>
      <c r="F64" s="205">
        <f>SUM(F65:F65)</f>
        <v>8050000</v>
      </c>
      <c r="G64" s="358">
        <f>SUM(G65:G65)</f>
        <v>-250000</v>
      </c>
      <c r="H64" s="358">
        <f>SUM(H65:H65)</f>
        <v>7800000</v>
      </c>
      <c r="O64" s="249"/>
      <c r="P64" s="352"/>
    </row>
    <row r="65" spans="1:19" s="13" customFormat="1" ht="13.5" hidden="1" customHeight="1" x14ac:dyDescent="0.2">
      <c r="A65" s="302"/>
      <c r="B65" s="302"/>
      <c r="C65" s="302"/>
      <c r="D65" s="303">
        <v>3831</v>
      </c>
      <c r="E65" s="130" t="s">
        <v>86</v>
      </c>
      <c r="F65" s="51">
        <v>8050000</v>
      </c>
      <c r="G65" s="183">
        <f>H65-F65</f>
        <v>-250000</v>
      </c>
      <c r="H65" s="183">
        <v>7800000</v>
      </c>
      <c r="O65" s="251"/>
      <c r="P65" s="261"/>
    </row>
    <row r="66" spans="1:19" s="13" customFormat="1" ht="13.5" hidden="1" customHeight="1" x14ac:dyDescent="0.2">
      <c r="A66" s="302"/>
      <c r="B66" s="302"/>
      <c r="C66" s="301">
        <v>386</v>
      </c>
      <c r="D66" s="310"/>
      <c r="E66" s="135" t="s">
        <v>227</v>
      </c>
      <c r="F66" s="47">
        <f>SUM(F67:F67)</f>
        <v>0</v>
      </c>
      <c r="G66" s="203">
        <f>SUM(G67:G67)</f>
        <v>0</v>
      </c>
      <c r="H66" s="203">
        <f>SUM(H67:H67)</f>
        <v>0</v>
      </c>
      <c r="O66" s="250"/>
      <c r="P66" s="261"/>
    </row>
    <row r="67" spans="1:19" s="13" customFormat="1" ht="13.5" hidden="1" customHeight="1" x14ac:dyDescent="0.2">
      <c r="A67" s="302"/>
      <c r="B67" s="302"/>
      <c r="C67" s="302"/>
      <c r="D67" s="303">
        <v>3861</v>
      </c>
      <c r="E67" s="130" t="s">
        <v>228</v>
      </c>
      <c r="F67" s="51">
        <v>0</v>
      </c>
      <c r="G67" s="183">
        <v>0</v>
      </c>
      <c r="H67" s="183">
        <v>0</v>
      </c>
      <c r="O67" s="251"/>
      <c r="P67" s="261"/>
    </row>
    <row r="68" spans="1:19" s="13" customFormat="1" ht="24" customHeight="1" x14ac:dyDescent="0.2">
      <c r="A68" s="297">
        <v>4</v>
      </c>
      <c r="B68" s="298"/>
      <c r="C68" s="298"/>
      <c r="D68" s="299"/>
      <c r="E68" s="118" t="s">
        <v>54</v>
      </c>
      <c r="F68" s="50">
        <f>F69+F74</f>
        <v>1197221500</v>
      </c>
      <c r="G68" s="229">
        <f>G69+G74</f>
        <v>-183748642</v>
      </c>
      <c r="H68" s="229">
        <f>H69+H74</f>
        <v>1013472858</v>
      </c>
      <c r="J68" s="46">
        <f>G68-G71-G78</f>
        <v>-16635500</v>
      </c>
      <c r="N68" s="46"/>
      <c r="O68" s="248"/>
      <c r="P68" s="46"/>
    </row>
    <row r="69" spans="1:19" s="13" customFormat="1" ht="13.5" customHeight="1" x14ac:dyDescent="0.2">
      <c r="A69" s="302"/>
      <c r="B69" s="300">
        <v>41</v>
      </c>
      <c r="C69" s="300"/>
      <c r="D69" s="317"/>
      <c r="E69" s="131" t="s">
        <v>13</v>
      </c>
      <c r="F69" s="43">
        <f>F70+F72</f>
        <v>86800000</v>
      </c>
      <c r="G69" s="197">
        <f>G70+G72</f>
        <v>41299000</v>
      </c>
      <c r="H69" s="197">
        <f>H70+H72</f>
        <v>128099000</v>
      </c>
      <c r="O69" s="248"/>
      <c r="P69" s="46"/>
    </row>
    <row r="70" spans="1:19" s="64" customFormat="1" ht="13.5" customHeight="1" x14ac:dyDescent="0.2">
      <c r="A70" s="306"/>
      <c r="B70" s="306"/>
      <c r="C70" s="306">
        <v>411</v>
      </c>
      <c r="D70" s="367"/>
      <c r="E70" s="130" t="s">
        <v>92</v>
      </c>
      <c r="F70" s="205">
        <f>F71</f>
        <v>81200000</v>
      </c>
      <c r="G70" s="358">
        <f>G71</f>
        <v>43149000</v>
      </c>
      <c r="H70" s="358">
        <f>H71</f>
        <v>124349000</v>
      </c>
      <c r="O70" s="249"/>
    </row>
    <row r="71" spans="1:19" s="64" customFormat="1" ht="13.5" hidden="1" customHeight="1" x14ac:dyDescent="0.2">
      <c r="A71" s="306"/>
      <c r="B71" s="306"/>
      <c r="C71" s="306"/>
      <c r="D71" s="303">
        <v>4111</v>
      </c>
      <c r="E71" s="44" t="s">
        <v>44</v>
      </c>
      <c r="F71" s="58">
        <v>81200000</v>
      </c>
      <c r="G71" s="200">
        <f>H71-F71</f>
        <v>43149000</v>
      </c>
      <c r="H71" s="200">
        <v>124349000</v>
      </c>
      <c r="N71" s="205"/>
      <c r="O71" s="249"/>
      <c r="P71" s="206"/>
      <c r="S71" s="206"/>
    </row>
    <row r="72" spans="1:19" s="64" customFormat="1" ht="13.5" customHeight="1" x14ac:dyDescent="0.2">
      <c r="A72" s="306"/>
      <c r="B72" s="306"/>
      <c r="C72" s="306">
        <v>412</v>
      </c>
      <c r="D72" s="367"/>
      <c r="E72" s="130" t="s">
        <v>55</v>
      </c>
      <c r="F72" s="58">
        <f>SUM(F73:F73)</f>
        <v>5600000</v>
      </c>
      <c r="G72" s="200">
        <f>SUM(G73:G73)</f>
        <v>-1850000</v>
      </c>
      <c r="H72" s="200">
        <f>SUM(H73:H73)</f>
        <v>3750000</v>
      </c>
      <c r="O72" s="249"/>
      <c r="P72" s="206"/>
    </row>
    <row r="73" spans="1:19" s="13" customFormat="1" ht="13.5" hidden="1" customHeight="1" x14ac:dyDescent="0.2">
      <c r="A73" s="302"/>
      <c r="B73" s="300"/>
      <c r="C73" s="300"/>
      <c r="D73" s="305" t="s">
        <v>14</v>
      </c>
      <c r="E73" s="45" t="s">
        <v>87</v>
      </c>
      <c r="F73" s="51">
        <v>5600000</v>
      </c>
      <c r="G73" s="183">
        <f>H73-F73</f>
        <v>-1850000</v>
      </c>
      <c r="H73" s="183">
        <v>3750000</v>
      </c>
      <c r="N73" s="46"/>
      <c r="O73" s="251"/>
      <c r="P73" s="220"/>
      <c r="Q73" s="219"/>
      <c r="S73" s="220"/>
    </row>
    <row r="74" spans="1:19" s="13" customFormat="1" x14ac:dyDescent="0.2">
      <c r="A74" s="302"/>
      <c r="B74" s="300">
        <v>42</v>
      </c>
      <c r="C74" s="302"/>
      <c r="D74" s="310"/>
      <c r="E74" s="131" t="s">
        <v>15</v>
      </c>
      <c r="F74" s="43">
        <f>F75+F80+F86+F88</f>
        <v>1110421500</v>
      </c>
      <c r="G74" s="197">
        <f>G75+G80+G86+G88</f>
        <v>-225047642</v>
      </c>
      <c r="H74" s="197">
        <f>H75+H80+H86+H88</f>
        <v>885373858</v>
      </c>
      <c r="K74" s="46">
        <f>'posebni dio '!D112+'posebni dio '!D119+'posebni dio '!D127+'posebni dio '!D136+'posebni dio '!D144+'posebni dio '!D152+'posebni dio '!D160+'posebni dio '!D168+'posebni dio '!D173</f>
        <v>-202262142</v>
      </c>
      <c r="N74" s="46"/>
      <c r="O74" s="248"/>
      <c r="P74" s="220"/>
      <c r="Q74" s="220"/>
    </row>
    <row r="75" spans="1:19" s="64" customFormat="1" x14ac:dyDescent="0.2">
      <c r="A75" s="306"/>
      <c r="B75" s="306"/>
      <c r="C75" s="306">
        <v>421</v>
      </c>
      <c r="D75" s="367"/>
      <c r="E75" s="130" t="s">
        <v>16</v>
      </c>
      <c r="F75" s="205">
        <f>F76+F78+F79+F77</f>
        <v>1089471500</v>
      </c>
      <c r="G75" s="358">
        <f>G76+G78+G79+G77</f>
        <v>-214817142</v>
      </c>
      <c r="H75" s="358">
        <f>H76+H78+H79+H77</f>
        <v>874654358</v>
      </c>
      <c r="O75" s="249"/>
      <c r="Q75" s="206"/>
    </row>
    <row r="76" spans="1:19" s="64" customFormat="1" hidden="1" x14ac:dyDescent="0.2">
      <c r="A76" s="306"/>
      <c r="B76" s="306"/>
      <c r="C76" s="306"/>
      <c r="D76" s="376" t="s">
        <v>214</v>
      </c>
      <c r="E76" s="377" t="s">
        <v>291</v>
      </c>
      <c r="F76" s="79">
        <v>200000</v>
      </c>
      <c r="G76" s="200">
        <f t="shared" ref="G76:G79" si="10">H76-F76</f>
        <v>-200000</v>
      </c>
      <c r="H76" s="200">
        <v>0</v>
      </c>
      <c r="O76" s="249"/>
      <c r="Q76" s="206"/>
    </row>
    <row r="77" spans="1:19" s="64" customFormat="1" hidden="1" x14ac:dyDescent="0.2">
      <c r="A77" s="306"/>
      <c r="B77" s="306"/>
      <c r="C77" s="306"/>
      <c r="D77" s="307" t="s">
        <v>17</v>
      </c>
      <c r="E77" s="132" t="s">
        <v>292</v>
      </c>
      <c r="F77" s="79">
        <v>13700000</v>
      </c>
      <c r="G77" s="200">
        <f t="shared" si="10"/>
        <v>-2780000</v>
      </c>
      <c r="H77" s="200">
        <v>10920000</v>
      </c>
      <c r="O77" s="249"/>
      <c r="Q77" s="378"/>
    </row>
    <row r="78" spans="1:19" s="64" customFormat="1" hidden="1" x14ac:dyDescent="0.2">
      <c r="A78" s="306"/>
      <c r="B78" s="306"/>
      <c r="C78" s="306"/>
      <c r="D78" s="307" t="s">
        <v>18</v>
      </c>
      <c r="E78" s="132" t="s">
        <v>293</v>
      </c>
      <c r="F78" s="200">
        <v>1069236500</v>
      </c>
      <c r="G78" s="200">
        <f t="shared" si="10"/>
        <v>-210262142</v>
      </c>
      <c r="H78" s="200">
        <f>868974358-10000000</f>
        <v>858974358</v>
      </c>
      <c r="J78" s="205">
        <v>738335296</v>
      </c>
      <c r="K78" s="205">
        <f>G68-J78</f>
        <v>-922083938</v>
      </c>
      <c r="O78" s="249"/>
      <c r="P78" s="205"/>
      <c r="Q78" s="206"/>
    </row>
    <row r="79" spans="1:19" s="64" customFormat="1" hidden="1" x14ac:dyDescent="0.2">
      <c r="A79" s="306"/>
      <c r="B79" s="306"/>
      <c r="C79" s="306"/>
      <c r="D79" s="307" t="s">
        <v>20</v>
      </c>
      <c r="E79" s="132" t="s">
        <v>88</v>
      </c>
      <c r="F79" s="58">
        <v>6335000</v>
      </c>
      <c r="G79" s="200">
        <f t="shared" si="10"/>
        <v>-1575000</v>
      </c>
      <c r="H79" s="200">
        <v>4760000</v>
      </c>
      <c r="J79" s="205">
        <f>G71</f>
        <v>43149000</v>
      </c>
      <c r="O79" s="249"/>
      <c r="Q79" s="378"/>
    </row>
    <row r="80" spans="1:19" s="64" customFormat="1" x14ac:dyDescent="0.2">
      <c r="A80" s="306"/>
      <c r="B80" s="306"/>
      <c r="C80" s="306">
        <v>422</v>
      </c>
      <c r="D80" s="367"/>
      <c r="E80" s="130" t="s">
        <v>23</v>
      </c>
      <c r="F80" s="205">
        <f>SUM(F81:F85)</f>
        <v>14750000</v>
      </c>
      <c r="G80" s="205">
        <f>SUM(G81:G85)</f>
        <v>-8030500</v>
      </c>
      <c r="H80" s="358">
        <f>SUM(H81:H85)</f>
        <v>6719500</v>
      </c>
      <c r="J80" s="205">
        <f>G73+G76+G77+G79+G80+G88</f>
        <v>-16635500</v>
      </c>
      <c r="O80" s="249"/>
      <c r="Q80" s="206"/>
    </row>
    <row r="81" spans="1:17" s="64" customFormat="1" hidden="1" x14ac:dyDescent="0.2">
      <c r="A81" s="306"/>
      <c r="B81" s="306"/>
      <c r="C81" s="306"/>
      <c r="D81" s="379" t="s">
        <v>21</v>
      </c>
      <c r="E81" s="380" t="s">
        <v>294</v>
      </c>
      <c r="F81" s="58">
        <v>3400000</v>
      </c>
      <c r="G81" s="58">
        <f t="shared" ref="G81:G84" si="11">H81-F81</f>
        <v>-1000000</v>
      </c>
      <c r="H81" s="200">
        <v>2400000</v>
      </c>
      <c r="J81" s="205">
        <f>J78-J79-J80</f>
        <v>711821796</v>
      </c>
      <c r="O81" s="249"/>
      <c r="Q81" s="378"/>
    </row>
    <row r="82" spans="1:17" s="64" customFormat="1" hidden="1" x14ac:dyDescent="0.2">
      <c r="A82" s="306"/>
      <c r="B82" s="306"/>
      <c r="C82" s="306"/>
      <c r="D82" s="307" t="s">
        <v>22</v>
      </c>
      <c r="E82" s="132" t="s">
        <v>295</v>
      </c>
      <c r="F82" s="58">
        <v>50000</v>
      </c>
      <c r="G82" s="58">
        <f t="shared" si="11"/>
        <v>0</v>
      </c>
      <c r="H82" s="58">
        <v>50000</v>
      </c>
      <c r="O82" s="249"/>
      <c r="Q82" s="378"/>
    </row>
    <row r="83" spans="1:17" s="64" customFormat="1" hidden="1" x14ac:dyDescent="0.2">
      <c r="A83" s="306"/>
      <c r="B83" s="306"/>
      <c r="C83" s="306"/>
      <c r="D83" s="303">
        <v>4223</v>
      </c>
      <c r="E83" s="130" t="s">
        <v>296</v>
      </c>
      <c r="F83" s="58">
        <v>250000</v>
      </c>
      <c r="G83" s="58">
        <f t="shared" si="11"/>
        <v>0</v>
      </c>
      <c r="H83" s="58">
        <v>250000</v>
      </c>
      <c r="O83" s="249"/>
      <c r="Q83" s="378"/>
    </row>
    <row r="84" spans="1:17" s="64" customFormat="1" hidden="1" x14ac:dyDescent="0.2">
      <c r="A84" s="306"/>
      <c r="B84" s="306"/>
      <c r="C84" s="306"/>
      <c r="D84" s="307" t="s">
        <v>24</v>
      </c>
      <c r="E84" s="380" t="s">
        <v>89</v>
      </c>
      <c r="F84" s="58">
        <v>11050000</v>
      </c>
      <c r="G84" s="58">
        <f t="shared" si="11"/>
        <v>-7030500</v>
      </c>
      <c r="H84" s="58">
        <v>4019500</v>
      </c>
      <c r="L84" s="205">
        <f>G71+G78+G96</f>
        <v>-167113142</v>
      </c>
      <c r="O84" s="249"/>
      <c r="Q84" s="378"/>
    </row>
    <row r="85" spans="1:17" s="64" customFormat="1" hidden="1" x14ac:dyDescent="0.2">
      <c r="A85" s="306"/>
      <c r="B85" s="306"/>
      <c r="C85" s="306"/>
      <c r="D85" s="381" t="s">
        <v>213</v>
      </c>
      <c r="E85" s="382" t="s">
        <v>215</v>
      </c>
      <c r="F85" s="383"/>
      <c r="G85" s="383"/>
      <c r="H85" s="383"/>
      <c r="O85" s="249"/>
      <c r="Q85" s="206"/>
    </row>
    <row r="86" spans="1:17" s="64" customFormat="1" hidden="1" x14ac:dyDescent="0.2">
      <c r="A86" s="306"/>
      <c r="B86" s="306"/>
      <c r="C86" s="306">
        <v>423</v>
      </c>
      <c r="D86" s="367"/>
      <c r="E86" s="130" t="s">
        <v>25</v>
      </c>
      <c r="F86" s="58">
        <f>F87</f>
        <v>0</v>
      </c>
      <c r="G86" s="58">
        <f>G87</f>
        <v>0</v>
      </c>
      <c r="H86" s="58">
        <f>H87</f>
        <v>0</v>
      </c>
      <c r="O86" s="249"/>
      <c r="Q86" s="206"/>
    </row>
    <row r="87" spans="1:17" s="64" customFormat="1" hidden="1" x14ac:dyDescent="0.2">
      <c r="A87" s="306"/>
      <c r="B87" s="306"/>
      <c r="C87" s="306"/>
      <c r="D87" s="307" t="s">
        <v>26</v>
      </c>
      <c r="E87" s="132" t="s">
        <v>297</v>
      </c>
      <c r="F87" s="58">
        <v>0</v>
      </c>
      <c r="G87" s="58">
        <v>0</v>
      </c>
      <c r="H87" s="58">
        <v>0</v>
      </c>
      <c r="J87" s="205">
        <f>F77+F79+F80+F86+F88</f>
        <v>40985000</v>
      </c>
      <c r="O87" s="249"/>
      <c r="Q87" s="206"/>
    </row>
    <row r="88" spans="1:17" s="64" customFormat="1" x14ac:dyDescent="0.2">
      <c r="A88" s="306"/>
      <c r="B88" s="306"/>
      <c r="C88" s="306">
        <v>426</v>
      </c>
      <c r="D88" s="384"/>
      <c r="E88" s="380" t="s">
        <v>27</v>
      </c>
      <c r="F88" s="58">
        <f>F89</f>
        <v>6200000</v>
      </c>
      <c r="G88" s="58">
        <f>G89</f>
        <v>-2200000</v>
      </c>
      <c r="H88" s="58">
        <f>H89</f>
        <v>4000000</v>
      </c>
      <c r="O88" s="249"/>
      <c r="Q88" s="206"/>
    </row>
    <row r="89" spans="1:17" s="13" customFormat="1" hidden="1" x14ac:dyDescent="0.2">
      <c r="A89" s="302"/>
      <c r="B89" s="302"/>
      <c r="C89" s="300"/>
      <c r="D89" s="305" t="s">
        <v>56</v>
      </c>
      <c r="E89" s="45" t="s">
        <v>90</v>
      </c>
      <c r="F89" s="58">
        <v>6200000</v>
      </c>
      <c r="G89" s="46">
        <f>H89-F89</f>
        <v>-2200000</v>
      </c>
      <c r="H89" s="46">
        <v>4000000</v>
      </c>
      <c r="O89" s="251"/>
      <c r="Q89" s="220"/>
    </row>
    <row r="90" spans="1:17" s="13" customFormat="1" ht="11.25" customHeight="1" x14ac:dyDescent="0.2">
      <c r="A90" s="302"/>
      <c r="B90" s="302"/>
      <c r="C90" s="302"/>
      <c r="D90" s="318"/>
      <c r="E90" s="137"/>
      <c r="F90" s="46"/>
      <c r="G90" s="46"/>
      <c r="H90" s="46"/>
      <c r="O90" s="251"/>
      <c r="Q90" s="220"/>
    </row>
    <row r="91" spans="1:17" s="13" customFormat="1" x14ac:dyDescent="0.2">
      <c r="A91" s="302"/>
      <c r="B91" s="302"/>
      <c r="C91" s="302"/>
      <c r="D91" s="302"/>
      <c r="G91" s="46"/>
      <c r="O91" s="281"/>
      <c r="Q91" s="220"/>
    </row>
    <row r="92" spans="1:17" s="1" customFormat="1" x14ac:dyDescent="0.2">
      <c r="A92" s="319"/>
      <c r="B92" s="319"/>
      <c r="C92" s="319"/>
      <c r="D92" s="319"/>
      <c r="F92" s="13"/>
      <c r="G92" s="13"/>
      <c r="H92" s="13"/>
      <c r="O92" s="281"/>
    </row>
    <row r="93" spans="1:17" s="1" customFormat="1" x14ac:dyDescent="0.2">
      <c r="A93" s="319"/>
      <c r="B93" s="319"/>
      <c r="C93" s="319"/>
      <c r="D93" s="319"/>
      <c r="F93" s="13"/>
      <c r="G93" s="13"/>
      <c r="H93" s="13"/>
      <c r="O93" s="281"/>
    </row>
    <row r="94" spans="1:17" s="1" customFormat="1" x14ac:dyDescent="0.2">
      <c r="A94" s="319"/>
      <c r="B94" s="319"/>
      <c r="C94" s="319"/>
      <c r="D94" s="319"/>
      <c r="F94" s="46"/>
      <c r="G94" s="46"/>
      <c r="H94" s="46"/>
      <c r="O94" s="251"/>
      <c r="P94" s="2"/>
    </row>
    <row r="95" spans="1:17" s="1" customFormat="1" x14ac:dyDescent="0.2">
      <c r="A95" s="319"/>
      <c r="B95" s="319"/>
      <c r="C95" s="319"/>
      <c r="D95" s="319"/>
      <c r="F95" s="46"/>
      <c r="G95" s="46"/>
      <c r="H95" s="46"/>
      <c r="O95" s="251"/>
    </row>
    <row r="96" spans="1:17" s="1" customFormat="1" x14ac:dyDescent="0.2">
      <c r="A96" s="319"/>
      <c r="B96" s="319"/>
      <c r="C96" s="319"/>
      <c r="D96" s="319"/>
      <c r="F96" s="46"/>
      <c r="G96" s="46"/>
      <c r="H96" s="46"/>
      <c r="O96" s="251"/>
    </row>
    <row r="97" spans="1:15" s="1" customFormat="1" x14ac:dyDescent="0.2">
      <c r="A97" s="319"/>
      <c r="B97" s="319"/>
      <c r="C97" s="319"/>
      <c r="D97" s="319"/>
      <c r="F97" s="46"/>
      <c r="G97" s="46"/>
      <c r="H97" s="46"/>
      <c r="O97" s="281"/>
    </row>
    <row r="98" spans="1:15" s="1" customFormat="1" x14ac:dyDescent="0.2">
      <c r="A98" s="319"/>
      <c r="B98" s="319"/>
      <c r="C98" s="319"/>
      <c r="D98" s="319"/>
      <c r="F98" s="46"/>
      <c r="G98" s="46"/>
      <c r="H98" s="46"/>
      <c r="O98" s="281"/>
    </row>
    <row r="99" spans="1:15" s="1" customFormat="1" x14ac:dyDescent="0.2">
      <c r="A99" s="319"/>
      <c r="B99" s="319"/>
      <c r="C99" s="319"/>
      <c r="D99" s="319"/>
      <c r="F99" s="46"/>
      <c r="G99" s="46"/>
      <c r="H99" s="46"/>
      <c r="O99" s="281"/>
    </row>
    <row r="100" spans="1:15" s="1" customFormat="1" x14ac:dyDescent="0.2">
      <c r="A100" s="319"/>
      <c r="B100" s="319"/>
      <c r="C100" s="319"/>
      <c r="D100" s="319"/>
      <c r="F100" s="13"/>
      <c r="G100" s="13"/>
      <c r="H100" s="13"/>
      <c r="O100" s="281"/>
    </row>
    <row r="101" spans="1:15" s="1" customFormat="1" x14ac:dyDescent="0.2">
      <c r="A101" s="319"/>
      <c r="B101" s="319"/>
      <c r="C101" s="319"/>
      <c r="D101" s="319"/>
      <c r="F101" s="13"/>
      <c r="G101" s="46"/>
      <c r="H101" s="46"/>
      <c r="O101" s="251"/>
    </row>
    <row r="102" spans="1:15" s="1" customFormat="1" x14ac:dyDescent="0.2">
      <c r="A102" s="319"/>
      <c r="B102" s="319"/>
      <c r="C102" s="319"/>
      <c r="D102" s="319"/>
      <c r="F102" s="13"/>
      <c r="G102" s="13"/>
      <c r="H102" s="13"/>
      <c r="O102" s="281"/>
    </row>
    <row r="103" spans="1:15" s="1" customFormat="1" x14ac:dyDescent="0.2">
      <c r="A103" s="319"/>
      <c r="B103" s="319"/>
      <c r="C103" s="319"/>
      <c r="D103" s="319"/>
      <c r="F103" s="13"/>
      <c r="G103" s="13"/>
      <c r="H103" s="13"/>
      <c r="O103" s="281"/>
    </row>
    <row r="104" spans="1:15" s="1" customFormat="1" x14ac:dyDescent="0.2">
      <c r="A104" s="319"/>
      <c r="B104" s="319"/>
      <c r="C104" s="319"/>
      <c r="D104" s="319"/>
      <c r="F104" s="13"/>
      <c r="G104" s="13"/>
      <c r="H104" s="13"/>
      <c r="O104" s="281"/>
    </row>
    <row r="105" spans="1:15" s="1" customFormat="1" x14ac:dyDescent="0.2">
      <c r="A105" s="319"/>
      <c r="B105" s="319"/>
      <c r="C105" s="319"/>
      <c r="D105" s="319"/>
      <c r="F105" s="13"/>
      <c r="G105" s="13"/>
      <c r="H105" s="13"/>
      <c r="O105" s="281"/>
    </row>
    <row r="106" spans="1:15" s="1" customFormat="1" x14ac:dyDescent="0.2">
      <c r="A106" s="319"/>
      <c r="B106" s="319"/>
      <c r="C106" s="319"/>
      <c r="D106" s="319"/>
      <c r="F106" s="13"/>
      <c r="G106" s="13"/>
      <c r="H106" s="13"/>
      <c r="O106" s="281"/>
    </row>
    <row r="107" spans="1:15" s="1" customFormat="1" x14ac:dyDescent="0.2">
      <c r="A107" s="319"/>
      <c r="B107" s="319"/>
      <c r="C107" s="319"/>
      <c r="D107" s="319"/>
      <c r="F107" s="13"/>
      <c r="G107" s="13"/>
      <c r="H107" s="13"/>
      <c r="O107" s="281"/>
    </row>
    <row r="108" spans="1:15" s="1" customFormat="1" x14ac:dyDescent="0.2">
      <c r="A108" s="319"/>
      <c r="B108" s="319"/>
      <c r="C108" s="319"/>
      <c r="D108" s="319"/>
      <c r="F108" s="13"/>
      <c r="G108" s="46"/>
      <c r="H108" s="46"/>
      <c r="O108" s="251"/>
    </row>
    <row r="109" spans="1:15" s="1" customFormat="1" x14ac:dyDescent="0.2">
      <c r="A109" s="319"/>
      <c r="B109" s="319"/>
      <c r="C109" s="319"/>
      <c r="D109" s="319"/>
      <c r="F109" s="13"/>
      <c r="G109" s="13"/>
      <c r="H109" s="13"/>
      <c r="O109" s="281"/>
    </row>
    <row r="110" spans="1:15" s="1" customFormat="1" x14ac:dyDescent="0.2">
      <c r="A110" s="319"/>
      <c r="B110" s="319"/>
      <c r="C110" s="319"/>
      <c r="D110" s="319"/>
      <c r="F110" s="13"/>
      <c r="G110" s="13"/>
      <c r="H110" s="13"/>
      <c r="O110" s="281"/>
    </row>
    <row r="111" spans="1:15" s="1" customFormat="1" x14ac:dyDescent="0.2">
      <c r="A111" s="319"/>
      <c r="B111" s="319"/>
      <c r="C111" s="319"/>
      <c r="D111" s="319"/>
      <c r="F111" s="13"/>
      <c r="G111" s="13"/>
      <c r="H111" s="13"/>
      <c r="O111" s="281"/>
    </row>
    <row r="112" spans="1:15" s="1" customFormat="1" x14ac:dyDescent="0.2">
      <c r="A112" s="319"/>
      <c r="B112" s="319"/>
      <c r="C112" s="319"/>
      <c r="D112" s="319"/>
      <c r="F112" s="13"/>
      <c r="G112" s="13"/>
      <c r="H112" s="13"/>
      <c r="O112" s="281"/>
    </row>
    <row r="113" spans="1:15" s="1" customFormat="1" x14ac:dyDescent="0.2">
      <c r="A113" s="319"/>
      <c r="B113" s="319"/>
      <c r="C113" s="319"/>
      <c r="D113" s="319"/>
      <c r="F113" s="13"/>
      <c r="G113" s="13"/>
      <c r="H113" s="13"/>
      <c r="O113" s="281"/>
    </row>
    <row r="114" spans="1:15" s="1" customFormat="1" x14ac:dyDescent="0.2">
      <c r="A114" s="319"/>
      <c r="B114" s="319"/>
      <c r="C114" s="319"/>
      <c r="D114" s="319"/>
      <c r="F114" s="13"/>
      <c r="G114" s="13"/>
      <c r="H114" s="13"/>
      <c r="O114" s="281"/>
    </row>
    <row r="115" spans="1:15" s="1" customFormat="1" x14ac:dyDescent="0.2">
      <c r="A115" s="319"/>
      <c r="B115" s="319"/>
      <c r="C115" s="319"/>
      <c r="D115" s="319"/>
      <c r="F115" s="13"/>
      <c r="G115" s="13"/>
      <c r="H115" s="13"/>
      <c r="O115" s="281"/>
    </row>
    <row r="116" spans="1:15" s="1" customFormat="1" x14ac:dyDescent="0.2">
      <c r="A116" s="319"/>
      <c r="B116" s="319"/>
      <c r="C116" s="319"/>
      <c r="D116" s="319"/>
      <c r="F116" s="13"/>
      <c r="G116" s="13"/>
      <c r="H116" s="13"/>
      <c r="O116" s="281"/>
    </row>
    <row r="117" spans="1:15" s="1" customFormat="1" x14ac:dyDescent="0.2">
      <c r="A117" s="319"/>
      <c r="B117" s="319"/>
      <c r="C117" s="319"/>
      <c r="D117" s="319"/>
      <c r="F117" s="13"/>
      <c r="G117" s="13"/>
      <c r="H117" s="13"/>
      <c r="O117" s="281"/>
    </row>
    <row r="118" spans="1:15" s="1" customFormat="1" x14ac:dyDescent="0.2">
      <c r="A118" s="319"/>
      <c r="B118" s="319"/>
      <c r="C118" s="319"/>
      <c r="D118" s="319"/>
      <c r="F118" s="13"/>
      <c r="G118" s="13"/>
      <c r="H118" s="13"/>
      <c r="O118" s="281"/>
    </row>
    <row r="119" spans="1:15" s="1" customFormat="1" x14ac:dyDescent="0.2">
      <c r="A119" s="319"/>
      <c r="B119" s="319"/>
      <c r="C119" s="319"/>
      <c r="D119" s="319"/>
      <c r="F119" s="13"/>
      <c r="G119" s="13"/>
      <c r="H119" s="13"/>
      <c r="O119" s="281"/>
    </row>
    <row r="120" spans="1:15" s="1" customFormat="1" x14ac:dyDescent="0.2">
      <c r="A120" s="319"/>
      <c r="B120" s="319"/>
      <c r="C120" s="319"/>
      <c r="D120" s="319"/>
      <c r="F120" s="13"/>
      <c r="G120" s="13"/>
      <c r="H120" s="13"/>
      <c r="O120" s="281"/>
    </row>
    <row r="121" spans="1:15" s="1" customFormat="1" x14ac:dyDescent="0.2">
      <c r="A121" s="319"/>
      <c r="B121" s="319"/>
      <c r="C121" s="319"/>
      <c r="D121" s="319"/>
      <c r="F121" s="13"/>
      <c r="G121" s="13"/>
      <c r="H121" s="13"/>
      <c r="O121" s="281"/>
    </row>
    <row r="122" spans="1:15" s="1" customFormat="1" x14ac:dyDescent="0.2">
      <c r="A122" s="319"/>
      <c r="B122" s="319"/>
      <c r="C122" s="319"/>
      <c r="D122" s="319"/>
      <c r="F122" s="13"/>
      <c r="G122" s="13"/>
      <c r="H122" s="13"/>
      <c r="O122" s="281"/>
    </row>
    <row r="123" spans="1:15" s="1" customFormat="1" x14ac:dyDescent="0.2">
      <c r="A123" s="319"/>
      <c r="B123" s="319"/>
      <c r="C123" s="319"/>
      <c r="D123" s="319"/>
      <c r="F123" s="13"/>
      <c r="G123" s="13"/>
      <c r="H123" s="13"/>
      <c r="O123" s="281"/>
    </row>
    <row r="124" spans="1:15" s="1" customFormat="1" x14ac:dyDescent="0.2">
      <c r="A124" s="319"/>
      <c r="B124" s="319"/>
      <c r="C124" s="319"/>
      <c r="D124" s="319"/>
      <c r="F124" s="13"/>
      <c r="G124" s="13"/>
      <c r="H124" s="13"/>
      <c r="O124" s="281"/>
    </row>
    <row r="125" spans="1:15" s="1" customFormat="1" x14ac:dyDescent="0.2">
      <c r="A125" s="319"/>
      <c r="B125" s="319"/>
      <c r="C125" s="319"/>
      <c r="D125" s="319"/>
      <c r="F125" s="13"/>
      <c r="G125" s="13"/>
      <c r="H125" s="13"/>
      <c r="O125" s="281"/>
    </row>
    <row r="126" spans="1:15" s="1" customFormat="1" x14ac:dyDescent="0.2">
      <c r="A126" s="319"/>
      <c r="B126" s="319"/>
      <c r="C126" s="319"/>
      <c r="D126" s="319"/>
      <c r="F126" s="13"/>
      <c r="G126" s="13"/>
      <c r="H126" s="13"/>
      <c r="O126" s="281"/>
    </row>
    <row r="127" spans="1:15" s="1" customFormat="1" x14ac:dyDescent="0.2">
      <c r="A127" s="319"/>
      <c r="B127" s="319"/>
      <c r="C127" s="319"/>
      <c r="D127" s="319"/>
      <c r="F127" s="13"/>
      <c r="G127" s="13"/>
      <c r="H127" s="13"/>
      <c r="O127" s="281"/>
    </row>
    <row r="128" spans="1:15" s="1" customFormat="1" x14ac:dyDescent="0.2">
      <c r="A128" s="319"/>
      <c r="B128" s="319"/>
      <c r="C128" s="319"/>
      <c r="D128" s="319"/>
      <c r="F128" s="13"/>
      <c r="G128" s="13"/>
      <c r="H128" s="13"/>
      <c r="O128" s="281"/>
    </row>
    <row r="129" spans="1:15" s="1" customFormat="1" x14ac:dyDescent="0.2">
      <c r="A129" s="319"/>
      <c r="B129" s="319"/>
      <c r="C129" s="319"/>
      <c r="D129" s="319"/>
      <c r="F129" s="13"/>
      <c r="G129" s="13"/>
      <c r="H129" s="13"/>
      <c r="O129" s="281"/>
    </row>
    <row r="130" spans="1:15" s="1" customFormat="1" x14ac:dyDescent="0.2">
      <c r="A130" s="319"/>
      <c r="B130" s="319"/>
      <c r="C130" s="319"/>
      <c r="D130" s="319"/>
      <c r="F130" s="13"/>
      <c r="G130" s="13"/>
      <c r="H130" s="13"/>
      <c r="O130" s="281"/>
    </row>
    <row r="131" spans="1:15" s="1" customFormat="1" x14ac:dyDescent="0.2">
      <c r="A131" s="319"/>
      <c r="B131" s="319"/>
      <c r="C131" s="319"/>
      <c r="D131" s="319"/>
      <c r="F131" s="13"/>
      <c r="G131" s="13"/>
      <c r="H131" s="13"/>
      <c r="O131" s="281"/>
    </row>
    <row r="132" spans="1:15" s="1" customFormat="1" x14ac:dyDescent="0.2">
      <c r="A132" s="319"/>
      <c r="B132" s="319"/>
      <c r="C132" s="319"/>
      <c r="D132" s="319"/>
      <c r="F132" s="13"/>
      <c r="G132" s="13"/>
      <c r="H132" s="13"/>
      <c r="O132" s="281"/>
    </row>
    <row r="133" spans="1:15" s="1" customFormat="1" x14ac:dyDescent="0.2">
      <c r="A133" s="319"/>
      <c r="B133" s="319"/>
      <c r="C133" s="319"/>
      <c r="D133" s="319"/>
      <c r="F133" s="13"/>
      <c r="G133" s="13"/>
      <c r="H133" s="13"/>
      <c r="O133" s="281"/>
    </row>
    <row r="134" spans="1:15" s="1" customFormat="1" x14ac:dyDescent="0.2">
      <c r="A134" s="319"/>
      <c r="B134" s="319"/>
      <c r="C134" s="319"/>
      <c r="D134" s="319"/>
      <c r="F134" s="13"/>
      <c r="G134" s="13"/>
      <c r="H134" s="13"/>
      <c r="O134" s="281"/>
    </row>
    <row r="135" spans="1:15" s="1" customFormat="1" x14ac:dyDescent="0.2">
      <c r="A135" s="319"/>
      <c r="B135" s="319"/>
      <c r="C135" s="319"/>
      <c r="D135" s="319"/>
      <c r="F135" s="13"/>
      <c r="G135" s="13"/>
      <c r="H135" s="13"/>
      <c r="O135" s="281"/>
    </row>
    <row r="136" spans="1:15" s="1" customFormat="1" x14ac:dyDescent="0.2">
      <c r="A136" s="319"/>
      <c r="B136" s="319"/>
      <c r="C136" s="319"/>
      <c r="D136" s="319"/>
      <c r="F136" s="13"/>
      <c r="G136" s="13"/>
      <c r="H136" s="13"/>
      <c r="O136" s="281"/>
    </row>
    <row r="137" spans="1:15" s="1" customFormat="1" x14ac:dyDescent="0.2">
      <c r="A137" s="319"/>
      <c r="B137" s="319"/>
      <c r="C137" s="319"/>
      <c r="D137" s="319"/>
      <c r="F137" s="13"/>
      <c r="G137" s="13"/>
      <c r="H137" s="13"/>
      <c r="O137" s="281"/>
    </row>
    <row r="138" spans="1:15" s="1" customFormat="1" x14ac:dyDescent="0.2">
      <c r="A138" s="319"/>
      <c r="B138" s="319"/>
      <c r="C138" s="319"/>
      <c r="D138" s="319"/>
      <c r="F138" s="13"/>
      <c r="G138" s="13"/>
      <c r="H138" s="13"/>
      <c r="O138" s="281"/>
    </row>
    <row r="139" spans="1:15" s="1" customFormat="1" x14ac:dyDescent="0.2">
      <c r="A139" s="319"/>
      <c r="B139" s="319"/>
      <c r="C139" s="319"/>
      <c r="D139" s="319"/>
      <c r="F139" s="13"/>
      <c r="G139" s="13"/>
      <c r="H139" s="13"/>
      <c r="O139" s="281"/>
    </row>
    <row r="140" spans="1:15" s="1" customFormat="1" x14ac:dyDescent="0.2">
      <c r="A140" s="319"/>
      <c r="B140" s="319"/>
      <c r="C140" s="319"/>
      <c r="D140" s="319"/>
      <c r="F140" s="13"/>
      <c r="G140" s="13"/>
      <c r="H140" s="13"/>
      <c r="O140" s="281"/>
    </row>
    <row r="141" spans="1:15" s="1" customFormat="1" x14ac:dyDescent="0.2">
      <c r="A141" s="319"/>
      <c r="B141" s="319"/>
      <c r="C141" s="319"/>
      <c r="D141" s="319"/>
      <c r="F141" s="13"/>
      <c r="G141" s="13"/>
      <c r="H141" s="13"/>
      <c r="O141" s="281"/>
    </row>
    <row r="142" spans="1:15" s="1" customFormat="1" x14ac:dyDescent="0.2">
      <c r="A142" s="319"/>
      <c r="B142" s="319"/>
      <c r="C142" s="319"/>
      <c r="D142" s="319"/>
      <c r="F142" s="13"/>
      <c r="G142" s="13"/>
      <c r="H142" s="13"/>
      <c r="O142" s="281"/>
    </row>
    <row r="143" spans="1:15" s="1" customFormat="1" x14ac:dyDescent="0.2">
      <c r="A143" s="319"/>
      <c r="B143" s="319"/>
      <c r="C143" s="319"/>
      <c r="D143" s="319"/>
      <c r="F143" s="13"/>
      <c r="G143" s="13"/>
      <c r="H143" s="13"/>
      <c r="O143" s="281"/>
    </row>
    <row r="144" spans="1:15" s="1" customFormat="1" x14ac:dyDescent="0.2">
      <c r="A144" s="319"/>
      <c r="B144" s="319"/>
      <c r="C144" s="319"/>
      <c r="D144" s="319"/>
      <c r="F144" s="13"/>
      <c r="G144" s="13"/>
      <c r="H144" s="13"/>
      <c r="O144" s="281"/>
    </row>
    <row r="145" spans="1:15" s="1" customFormat="1" x14ac:dyDescent="0.2">
      <c r="A145" s="319"/>
      <c r="B145" s="319"/>
      <c r="C145" s="319"/>
      <c r="D145" s="319"/>
      <c r="F145" s="13"/>
      <c r="G145" s="13"/>
      <c r="H145" s="13"/>
      <c r="O145" s="281"/>
    </row>
    <row r="146" spans="1:15" s="1" customFormat="1" x14ac:dyDescent="0.2">
      <c r="A146" s="319"/>
      <c r="B146" s="319"/>
      <c r="C146" s="319"/>
      <c r="D146" s="319"/>
      <c r="F146" s="13"/>
      <c r="G146" s="13"/>
      <c r="H146" s="13"/>
      <c r="O146" s="281"/>
    </row>
    <row r="147" spans="1:15" s="1" customFormat="1" x14ac:dyDescent="0.2">
      <c r="A147" s="319"/>
      <c r="B147" s="319"/>
      <c r="C147" s="319"/>
      <c r="D147" s="319"/>
      <c r="F147" s="13"/>
      <c r="G147" s="13"/>
      <c r="H147" s="13"/>
      <c r="O147" s="281"/>
    </row>
    <row r="148" spans="1:15" s="1" customFormat="1" x14ac:dyDescent="0.2">
      <c r="A148" s="319"/>
      <c r="B148" s="319"/>
      <c r="C148" s="319"/>
      <c r="D148" s="319"/>
      <c r="F148" s="13"/>
      <c r="G148" s="13"/>
      <c r="H148" s="13"/>
      <c r="O148" s="281"/>
    </row>
    <row r="149" spans="1:15" s="1" customFormat="1" x14ac:dyDescent="0.2">
      <c r="A149" s="319"/>
      <c r="B149" s="319"/>
      <c r="C149" s="319"/>
      <c r="D149" s="319"/>
      <c r="F149" s="13"/>
      <c r="G149" s="13"/>
      <c r="H149" s="13"/>
      <c r="O149" s="281"/>
    </row>
    <row r="150" spans="1:15" s="1" customFormat="1" x14ac:dyDescent="0.2">
      <c r="A150" s="319"/>
      <c r="B150" s="319"/>
      <c r="C150" s="319"/>
      <c r="D150" s="319"/>
      <c r="F150" s="13"/>
      <c r="G150" s="13"/>
      <c r="H150" s="13"/>
      <c r="O150" s="281"/>
    </row>
    <row r="151" spans="1:15" s="1" customFormat="1" x14ac:dyDescent="0.2">
      <c r="A151" s="319"/>
      <c r="B151" s="319"/>
      <c r="C151" s="319"/>
      <c r="D151" s="319"/>
      <c r="F151" s="13"/>
      <c r="G151" s="13"/>
      <c r="H151" s="13"/>
      <c r="O151" s="281"/>
    </row>
    <row r="152" spans="1:15" s="1" customFormat="1" x14ac:dyDescent="0.2">
      <c r="A152" s="319"/>
      <c r="B152" s="319"/>
      <c r="C152" s="319"/>
      <c r="D152" s="319"/>
      <c r="F152" s="13"/>
      <c r="G152" s="13"/>
      <c r="H152" s="13"/>
      <c r="O152" s="281"/>
    </row>
    <row r="153" spans="1:15" s="1" customFormat="1" x14ac:dyDescent="0.2">
      <c r="A153" s="319"/>
      <c r="B153" s="319"/>
      <c r="C153" s="319"/>
      <c r="D153" s="319"/>
      <c r="F153" s="13"/>
      <c r="G153" s="13"/>
      <c r="H153" s="13"/>
      <c r="O153" s="281"/>
    </row>
    <row r="154" spans="1:15" s="1" customFormat="1" x14ac:dyDescent="0.2">
      <c r="A154" s="319"/>
      <c r="B154" s="319"/>
      <c r="C154" s="319"/>
      <c r="D154" s="319"/>
      <c r="F154" s="13"/>
      <c r="G154" s="13"/>
      <c r="H154" s="13"/>
      <c r="O154" s="281"/>
    </row>
    <row r="155" spans="1:15" s="1" customFormat="1" x14ac:dyDescent="0.2">
      <c r="A155" s="319"/>
      <c r="B155" s="319"/>
      <c r="C155" s="319"/>
      <c r="D155" s="319"/>
      <c r="F155" s="13"/>
      <c r="G155" s="13"/>
      <c r="H155" s="13"/>
      <c r="O155" s="281"/>
    </row>
    <row r="156" spans="1:15" s="1" customFormat="1" x14ac:dyDescent="0.2">
      <c r="A156" s="319"/>
      <c r="B156" s="319"/>
      <c r="C156" s="319"/>
      <c r="D156" s="319"/>
      <c r="F156" s="13"/>
      <c r="G156" s="13"/>
      <c r="H156" s="13"/>
      <c r="O156" s="281"/>
    </row>
    <row r="157" spans="1:15" s="1" customFormat="1" x14ac:dyDescent="0.2">
      <c r="A157" s="319"/>
      <c r="B157" s="319"/>
      <c r="C157" s="319"/>
      <c r="D157" s="319"/>
      <c r="F157" s="13"/>
      <c r="G157" s="13"/>
      <c r="H157" s="13"/>
      <c r="O157" s="281"/>
    </row>
    <row r="158" spans="1:15" s="1" customFormat="1" x14ac:dyDescent="0.2">
      <c r="A158" s="319"/>
      <c r="B158" s="319"/>
      <c r="C158" s="319"/>
      <c r="D158" s="319"/>
      <c r="F158" s="13"/>
      <c r="G158" s="13"/>
      <c r="H158" s="13"/>
      <c r="O158" s="281"/>
    </row>
    <row r="159" spans="1:15" s="1" customFormat="1" x14ac:dyDescent="0.2">
      <c r="A159" s="319"/>
      <c r="B159" s="319"/>
      <c r="C159" s="319"/>
      <c r="D159" s="319"/>
      <c r="F159" s="13"/>
      <c r="G159" s="13"/>
      <c r="H159" s="13"/>
      <c r="O159" s="281"/>
    </row>
    <row r="160" spans="1:15" s="1" customFormat="1" x14ac:dyDescent="0.2">
      <c r="A160" s="319"/>
      <c r="B160" s="319"/>
      <c r="C160" s="319"/>
      <c r="D160" s="319"/>
      <c r="F160" s="13"/>
      <c r="G160" s="13"/>
      <c r="H160" s="13"/>
      <c r="O160" s="281"/>
    </row>
    <row r="161" spans="1:15" s="1" customFormat="1" x14ac:dyDescent="0.2">
      <c r="A161" s="319"/>
      <c r="B161" s="319"/>
      <c r="C161" s="319"/>
      <c r="D161" s="319"/>
      <c r="F161" s="13"/>
      <c r="G161" s="13"/>
      <c r="H161" s="13"/>
      <c r="O161" s="281"/>
    </row>
    <row r="162" spans="1:15" s="1" customFormat="1" x14ac:dyDescent="0.2">
      <c r="A162" s="319"/>
      <c r="B162" s="319"/>
      <c r="C162" s="319"/>
      <c r="D162" s="319"/>
      <c r="F162" s="13"/>
      <c r="G162" s="13"/>
      <c r="H162" s="13"/>
      <c r="O162" s="281"/>
    </row>
    <row r="163" spans="1:15" s="1" customFormat="1" x14ac:dyDescent="0.2">
      <c r="A163" s="319"/>
      <c r="B163" s="319"/>
      <c r="C163" s="319"/>
      <c r="D163" s="319"/>
      <c r="F163" s="13"/>
      <c r="G163" s="13"/>
      <c r="H163" s="13"/>
      <c r="O163" s="281"/>
    </row>
    <row r="164" spans="1:15" s="1" customFormat="1" x14ac:dyDescent="0.2">
      <c r="A164" s="319"/>
      <c r="B164" s="319"/>
      <c r="C164" s="319"/>
      <c r="D164" s="319"/>
      <c r="F164" s="13"/>
      <c r="G164" s="13"/>
      <c r="H164" s="13"/>
      <c r="O164" s="281"/>
    </row>
    <row r="165" spans="1:15" s="1" customFormat="1" x14ac:dyDescent="0.2">
      <c r="A165" s="319"/>
      <c r="B165" s="319"/>
      <c r="C165" s="319"/>
      <c r="D165" s="319"/>
      <c r="F165" s="13"/>
      <c r="G165" s="13"/>
      <c r="H165" s="13"/>
      <c r="O165" s="281"/>
    </row>
    <row r="166" spans="1:15" s="1" customFormat="1" x14ac:dyDescent="0.2">
      <c r="A166" s="319"/>
      <c r="B166" s="319"/>
      <c r="C166" s="319"/>
      <c r="D166" s="319"/>
      <c r="F166" s="13"/>
      <c r="G166" s="13"/>
      <c r="H166" s="13"/>
      <c r="O166" s="281"/>
    </row>
    <row r="167" spans="1:15" s="1" customFormat="1" x14ac:dyDescent="0.2">
      <c r="A167" s="319"/>
      <c r="B167" s="319"/>
      <c r="C167" s="319"/>
      <c r="D167" s="319"/>
      <c r="F167" s="13"/>
      <c r="G167" s="13"/>
      <c r="H167" s="13"/>
      <c r="O167" s="281"/>
    </row>
    <row r="168" spans="1:15" s="1" customFormat="1" x14ac:dyDescent="0.2">
      <c r="A168" s="319"/>
      <c r="B168" s="319"/>
      <c r="C168" s="319"/>
      <c r="D168" s="319"/>
      <c r="F168" s="13"/>
      <c r="G168" s="13"/>
      <c r="H168" s="13"/>
      <c r="O168" s="281"/>
    </row>
    <row r="169" spans="1:15" s="1" customFormat="1" x14ac:dyDescent="0.2">
      <c r="A169" s="319"/>
      <c r="B169" s="319"/>
      <c r="C169" s="319"/>
      <c r="D169" s="319"/>
      <c r="F169" s="13"/>
      <c r="G169" s="13"/>
      <c r="H169" s="13"/>
      <c r="O169" s="281"/>
    </row>
    <row r="170" spans="1:15" s="1" customFormat="1" x14ac:dyDescent="0.2">
      <c r="A170" s="319"/>
      <c r="B170" s="319"/>
      <c r="C170" s="319"/>
      <c r="D170" s="319"/>
      <c r="F170" s="13"/>
      <c r="G170" s="13"/>
      <c r="H170" s="13"/>
      <c r="O170" s="281"/>
    </row>
    <row r="171" spans="1:15" s="1" customFormat="1" x14ac:dyDescent="0.2">
      <c r="A171" s="319"/>
      <c r="B171" s="319"/>
      <c r="C171" s="319"/>
      <c r="D171" s="319"/>
      <c r="F171" s="13"/>
      <c r="G171" s="13"/>
      <c r="H171" s="13"/>
      <c r="O171" s="281"/>
    </row>
    <row r="172" spans="1:15" s="1" customFormat="1" x14ac:dyDescent="0.2">
      <c r="A172" s="319"/>
      <c r="B172" s="319"/>
      <c r="C172" s="319"/>
      <c r="D172" s="319"/>
      <c r="F172" s="13"/>
      <c r="G172" s="13"/>
      <c r="H172" s="13"/>
      <c r="O172" s="281"/>
    </row>
    <row r="173" spans="1:15" s="1" customFormat="1" x14ac:dyDescent="0.2">
      <c r="A173" s="319"/>
      <c r="B173" s="319"/>
      <c r="C173" s="319"/>
      <c r="D173" s="319"/>
      <c r="F173" s="13"/>
      <c r="G173" s="13"/>
      <c r="H173" s="13"/>
      <c r="O173" s="281"/>
    </row>
    <row r="174" spans="1:15" s="1" customFormat="1" x14ac:dyDescent="0.2">
      <c r="A174" s="319"/>
      <c r="B174" s="319"/>
      <c r="C174" s="319"/>
      <c r="D174" s="319"/>
      <c r="F174" s="13"/>
      <c r="G174" s="13"/>
      <c r="H174" s="13"/>
      <c r="O174" s="281"/>
    </row>
    <row r="175" spans="1:15" s="1" customFormat="1" x14ac:dyDescent="0.2">
      <c r="A175" s="319"/>
      <c r="B175" s="319"/>
      <c r="C175" s="319"/>
      <c r="D175" s="319"/>
      <c r="F175" s="13"/>
      <c r="G175" s="13"/>
      <c r="H175" s="13"/>
      <c r="O175" s="281"/>
    </row>
    <row r="176" spans="1:15" s="1" customFormat="1" x14ac:dyDescent="0.2">
      <c r="A176" s="319"/>
      <c r="B176" s="319"/>
      <c r="C176" s="319"/>
      <c r="D176" s="319"/>
      <c r="F176" s="13"/>
      <c r="G176" s="13"/>
      <c r="H176" s="13"/>
      <c r="O176" s="281"/>
    </row>
    <row r="177" spans="1:15" s="1" customFormat="1" x14ac:dyDescent="0.2">
      <c r="A177" s="319"/>
      <c r="B177" s="319"/>
      <c r="C177" s="319"/>
      <c r="D177" s="319"/>
      <c r="F177" s="13"/>
      <c r="G177" s="13"/>
      <c r="H177" s="13"/>
      <c r="O177" s="281"/>
    </row>
    <row r="178" spans="1:15" s="1" customFormat="1" x14ac:dyDescent="0.2">
      <c r="A178" s="319"/>
      <c r="B178" s="319"/>
      <c r="C178" s="319"/>
      <c r="D178" s="319"/>
      <c r="F178" s="13"/>
      <c r="G178" s="13"/>
      <c r="H178" s="13"/>
      <c r="O178" s="281"/>
    </row>
    <row r="179" spans="1:15" s="1" customFormat="1" x14ac:dyDescent="0.2">
      <c r="A179" s="319"/>
      <c r="B179" s="319"/>
      <c r="C179" s="319"/>
      <c r="D179" s="319"/>
      <c r="F179" s="13"/>
      <c r="G179" s="13"/>
      <c r="H179" s="13"/>
      <c r="O179" s="281"/>
    </row>
    <row r="180" spans="1:15" s="1" customFormat="1" x14ac:dyDescent="0.2">
      <c r="A180" s="319"/>
      <c r="B180" s="319"/>
      <c r="C180" s="319"/>
      <c r="D180" s="319"/>
      <c r="F180" s="13"/>
      <c r="G180" s="13"/>
      <c r="H180" s="13"/>
      <c r="O180" s="281"/>
    </row>
    <row r="181" spans="1:15" s="1" customFormat="1" x14ac:dyDescent="0.2">
      <c r="A181" s="319"/>
      <c r="B181" s="319"/>
      <c r="C181" s="319"/>
      <c r="D181" s="319"/>
      <c r="F181" s="13"/>
      <c r="G181" s="13"/>
      <c r="H181" s="13"/>
      <c r="O181" s="281"/>
    </row>
    <row r="182" spans="1:15" s="1" customFormat="1" x14ac:dyDescent="0.2">
      <c r="A182" s="319"/>
      <c r="B182" s="319"/>
      <c r="C182" s="319"/>
      <c r="D182" s="319"/>
      <c r="F182" s="13"/>
      <c r="G182" s="13"/>
      <c r="H182" s="13"/>
      <c r="O182" s="281"/>
    </row>
    <row r="183" spans="1:15" s="1" customFormat="1" x14ac:dyDescent="0.2">
      <c r="A183" s="319"/>
      <c r="B183" s="319"/>
      <c r="C183" s="319"/>
      <c r="D183" s="319"/>
      <c r="F183" s="13"/>
      <c r="G183" s="13"/>
      <c r="H183" s="13"/>
      <c r="O183" s="281"/>
    </row>
    <row r="184" spans="1:15" s="1" customFormat="1" x14ac:dyDescent="0.2">
      <c r="A184" s="319"/>
      <c r="B184" s="319"/>
      <c r="C184" s="319"/>
      <c r="D184" s="319"/>
      <c r="F184" s="13"/>
      <c r="G184" s="13"/>
      <c r="H184" s="13"/>
      <c r="O184" s="281"/>
    </row>
    <row r="185" spans="1:15" s="1" customFormat="1" x14ac:dyDescent="0.2">
      <c r="A185" s="319"/>
      <c r="B185" s="319"/>
      <c r="C185" s="319"/>
      <c r="D185" s="319"/>
      <c r="F185" s="13"/>
      <c r="G185" s="13"/>
      <c r="H185" s="13"/>
      <c r="O185" s="281"/>
    </row>
    <row r="186" spans="1:15" s="1" customFormat="1" x14ac:dyDescent="0.2">
      <c r="A186" s="319"/>
      <c r="B186" s="319"/>
      <c r="C186" s="319"/>
      <c r="D186" s="319"/>
      <c r="F186" s="13"/>
      <c r="G186" s="13"/>
      <c r="H186" s="13"/>
      <c r="O186" s="281"/>
    </row>
    <row r="187" spans="1:15" s="1" customFormat="1" x14ac:dyDescent="0.2">
      <c r="A187" s="319"/>
      <c r="B187" s="319"/>
      <c r="C187" s="319"/>
      <c r="D187" s="319"/>
      <c r="F187" s="13"/>
      <c r="G187" s="13"/>
      <c r="H187" s="13"/>
      <c r="O187" s="281"/>
    </row>
    <row r="188" spans="1:15" s="1" customFormat="1" x14ac:dyDescent="0.2">
      <c r="A188" s="319"/>
      <c r="B188" s="319"/>
      <c r="C188" s="319"/>
      <c r="D188" s="319"/>
      <c r="F188" s="13"/>
      <c r="G188" s="13"/>
      <c r="H188" s="13"/>
      <c r="O188" s="281"/>
    </row>
    <row r="189" spans="1:15" s="1" customFormat="1" x14ac:dyDescent="0.2">
      <c r="A189" s="319"/>
      <c r="B189" s="319"/>
      <c r="C189" s="319"/>
      <c r="D189" s="319"/>
      <c r="F189" s="13"/>
      <c r="G189" s="13"/>
      <c r="H189" s="13"/>
      <c r="O189" s="281"/>
    </row>
    <row r="190" spans="1:15" s="1" customFormat="1" x14ac:dyDescent="0.2">
      <c r="A190" s="319"/>
      <c r="B190" s="319"/>
      <c r="C190" s="319"/>
      <c r="D190" s="319"/>
      <c r="F190" s="13"/>
      <c r="G190" s="13"/>
      <c r="H190" s="13"/>
      <c r="O190" s="281"/>
    </row>
    <row r="191" spans="1:15" s="1" customFormat="1" x14ac:dyDescent="0.2">
      <c r="A191" s="319"/>
      <c r="B191" s="319"/>
      <c r="C191" s="319"/>
      <c r="D191" s="319"/>
      <c r="F191" s="13"/>
      <c r="G191" s="13"/>
      <c r="H191" s="13"/>
      <c r="O191" s="281"/>
    </row>
    <row r="192" spans="1:15" s="1" customFormat="1" x14ac:dyDescent="0.2">
      <c r="A192" s="319"/>
      <c r="B192" s="319"/>
      <c r="C192" s="319"/>
      <c r="D192" s="319"/>
      <c r="F192" s="13"/>
      <c r="G192" s="13"/>
      <c r="H192" s="13"/>
      <c r="O192" s="281"/>
    </row>
    <row r="193" spans="1:15" s="1" customFormat="1" x14ac:dyDescent="0.2">
      <c r="A193" s="319"/>
      <c r="B193" s="319"/>
      <c r="C193" s="319"/>
      <c r="D193" s="319"/>
      <c r="F193" s="13"/>
      <c r="G193" s="13"/>
      <c r="H193" s="13"/>
      <c r="O193" s="281"/>
    </row>
    <row r="194" spans="1:15" s="1" customFormat="1" x14ac:dyDescent="0.2">
      <c r="A194" s="319"/>
      <c r="B194" s="319"/>
      <c r="C194" s="319"/>
      <c r="D194" s="319"/>
      <c r="F194" s="13"/>
      <c r="G194" s="13"/>
      <c r="H194" s="13"/>
      <c r="O194" s="281"/>
    </row>
    <row r="195" spans="1:15" s="1" customFormat="1" x14ac:dyDescent="0.2">
      <c r="A195" s="319"/>
      <c r="B195" s="319"/>
      <c r="C195" s="319"/>
      <c r="D195" s="319"/>
      <c r="F195" s="13"/>
      <c r="G195" s="13"/>
      <c r="H195" s="13"/>
      <c r="O195" s="281"/>
    </row>
    <row r="196" spans="1:15" s="1" customFormat="1" x14ac:dyDescent="0.2">
      <c r="A196" s="319"/>
      <c r="B196" s="319"/>
      <c r="C196" s="319"/>
      <c r="D196" s="319"/>
      <c r="F196" s="13"/>
      <c r="G196" s="13"/>
      <c r="H196" s="13"/>
      <c r="O196" s="281"/>
    </row>
    <row r="197" spans="1:15" s="1" customFormat="1" x14ac:dyDescent="0.2">
      <c r="A197" s="319"/>
      <c r="B197" s="319"/>
      <c r="C197" s="319"/>
      <c r="D197" s="319"/>
      <c r="F197" s="13"/>
      <c r="G197" s="13"/>
      <c r="H197" s="13"/>
      <c r="O197" s="281"/>
    </row>
    <row r="198" spans="1:15" s="1" customFormat="1" x14ac:dyDescent="0.2">
      <c r="A198" s="319"/>
      <c r="B198" s="319"/>
      <c r="C198" s="319"/>
      <c r="D198" s="319"/>
      <c r="F198" s="13"/>
      <c r="G198" s="13"/>
      <c r="H198" s="13"/>
      <c r="O198" s="281"/>
    </row>
    <row r="199" spans="1:15" s="1" customFormat="1" x14ac:dyDescent="0.2">
      <c r="A199" s="319"/>
      <c r="B199" s="319"/>
      <c r="C199" s="319"/>
      <c r="D199" s="319"/>
      <c r="F199" s="13"/>
      <c r="G199" s="13"/>
      <c r="H199" s="13"/>
      <c r="O199" s="281"/>
    </row>
    <row r="200" spans="1:15" s="1" customFormat="1" x14ac:dyDescent="0.2">
      <c r="A200" s="319"/>
      <c r="B200" s="319"/>
      <c r="C200" s="319"/>
      <c r="D200" s="319"/>
      <c r="F200" s="13"/>
      <c r="G200" s="13"/>
      <c r="H200" s="13"/>
      <c r="O200" s="281"/>
    </row>
    <row r="201" spans="1:15" s="1" customFormat="1" x14ac:dyDescent="0.2">
      <c r="A201" s="319"/>
      <c r="B201" s="319"/>
      <c r="C201" s="319"/>
      <c r="D201" s="319"/>
      <c r="F201" s="13"/>
      <c r="G201" s="13"/>
      <c r="H201" s="13"/>
      <c r="O201" s="281"/>
    </row>
    <row r="202" spans="1:15" s="1" customFormat="1" x14ac:dyDescent="0.2">
      <c r="A202" s="319"/>
      <c r="B202" s="319"/>
      <c r="C202" s="319"/>
      <c r="D202" s="319"/>
      <c r="F202" s="13"/>
      <c r="G202" s="13"/>
      <c r="H202" s="13"/>
      <c r="O202" s="281"/>
    </row>
    <row r="203" spans="1:15" s="1" customFormat="1" x14ac:dyDescent="0.2">
      <c r="A203" s="319"/>
      <c r="B203" s="319"/>
      <c r="C203" s="319"/>
      <c r="D203" s="319"/>
      <c r="F203" s="13"/>
      <c r="G203" s="13"/>
      <c r="H203" s="13"/>
      <c r="O203" s="281"/>
    </row>
    <row r="204" spans="1:15" s="1" customFormat="1" x14ac:dyDescent="0.2">
      <c r="A204" s="319"/>
      <c r="B204" s="319"/>
      <c r="C204" s="319"/>
      <c r="D204" s="319"/>
      <c r="F204" s="13"/>
      <c r="G204" s="13"/>
      <c r="H204" s="13"/>
      <c r="O204" s="281"/>
    </row>
    <row r="205" spans="1:15" s="1" customFormat="1" x14ac:dyDescent="0.2">
      <c r="A205" s="319"/>
      <c r="B205" s="319"/>
      <c r="C205" s="319"/>
      <c r="D205" s="319"/>
      <c r="F205" s="13"/>
      <c r="G205" s="13"/>
      <c r="H205" s="13"/>
      <c r="O205" s="281"/>
    </row>
    <row r="206" spans="1:15" s="1" customFormat="1" x14ac:dyDescent="0.2">
      <c r="A206" s="319"/>
      <c r="B206" s="319"/>
      <c r="C206" s="319"/>
      <c r="D206" s="319"/>
      <c r="F206" s="13"/>
      <c r="G206" s="13"/>
      <c r="H206" s="13"/>
      <c r="O206" s="281"/>
    </row>
    <row r="207" spans="1:15" s="1" customFormat="1" x14ac:dyDescent="0.2">
      <c r="A207" s="319"/>
      <c r="B207" s="319"/>
      <c r="C207" s="319"/>
      <c r="D207" s="319"/>
      <c r="F207" s="13"/>
      <c r="G207" s="13"/>
      <c r="H207" s="13"/>
      <c r="O207" s="281"/>
    </row>
    <row r="208" spans="1:15" s="1" customFormat="1" x14ac:dyDescent="0.2">
      <c r="A208" s="319"/>
      <c r="B208" s="319"/>
      <c r="C208" s="319"/>
      <c r="D208" s="319"/>
      <c r="F208" s="13"/>
      <c r="G208" s="13"/>
      <c r="H208" s="13"/>
      <c r="O208" s="281"/>
    </row>
    <row r="209" spans="1:15" s="1" customFormat="1" x14ac:dyDescent="0.2">
      <c r="A209" s="319"/>
      <c r="B209" s="319"/>
      <c r="C209" s="319"/>
      <c r="D209" s="319"/>
      <c r="F209" s="13"/>
      <c r="G209" s="13"/>
      <c r="H209" s="13"/>
      <c r="O209" s="281"/>
    </row>
    <row r="210" spans="1:15" s="1" customFormat="1" x14ac:dyDescent="0.2">
      <c r="A210" s="319"/>
      <c r="B210" s="319"/>
      <c r="C210" s="319"/>
      <c r="D210" s="319"/>
      <c r="F210" s="13"/>
      <c r="G210" s="13"/>
      <c r="H210" s="13"/>
      <c r="O210" s="281"/>
    </row>
    <row r="211" spans="1:15" s="1" customFormat="1" x14ac:dyDescent="0.2">
      <c r="A211" s="319"/>
      <c r="B211" s="319"/>
      <c r="C211" s="319"/>
      <c r="D211" s="319"/>
      <c r="F211" s="13"/>
      <c r="G211" s="13"/>
      <c r="H211" s="13"/>
      <c r="O211" s="281"/>
    </row>
    <row r="212" spans="1:15" s="1" customFormat="1" x14ac:dyDescent="0.2">
      <c r="A212" s="319"/>
      <c r="B212" s="319"/>
      <c r="C212" s="319"/>
      <c r="D212" s="319"/>
      <c r="F212" s="13"/>
      <c r="G212" s="13"/>
      <c r="H212" s="13"/>
      <c r="O212" s="281"/>
    </row>
    <row r="213" spans="1:15" s="1" customFormat="1" x14ac:dyDescent="0.2">
      <c r="A213" s="319"/>
      <c r="B213" s="319"/>
      <c r="C213" s="319"/>
      <c r="D213" s="319"/>
      <c r="F213" s="13"/>
      <c r="G213" s="13"/>
      <c r="H213" s="13"/>
      <c r="O213" s="281"/>
    </row>
    <row r="214" spans="1:15" s="1" customFormat="1" x14ac:dyDescent="0.2">
      <c r="A214" s="319"/>
      <c r="B214" s="319"/>
      <c r="C214" s="319"/>
      <c r="D214" s="319"/>
      <c r="F214" s="13"/>
      <c r="G214" s="13"/>
      <c r="H214" s="13"/>
      <c r="O214" s="281"/>
    </row>
    <row r="215" spans="1:15" s="1" customFormat="1" x14ac:dyDescent="0.2">
      <c r="A215" s="319"/>
      <c r="B215" s="319"/>
      <c r="C215" s="319"/>
      <c r="D215" s="319"/>
      <c r="F215" s="13"/>
      <c r="G215" s="13"/>
      <c r="H215" s="13"/>
      <c r="O215" s="281"/>
    </row>
    <row r="216" spans="1:15" s="1" customFormat="1" x14ac:dyDescent="0.2">
      <c r="A216" s="319"/>
      <c r="B216" s="319"/>
      <c r="C216" s="319"/>
      <c r="D216" s="319"/>
      <c r="F216" s="13"/>
      <c r="G216" s="13"/>
      <c r="H216" s="13"/>
      <c r="O216" s="281"/>
    </row>
    <row r="217" spans="1:15" s="1" customFormat="1" x14ac:dyDescent="0.2">
      <c r="A217" s="319"/>
      <c r="B217" s="319"/>
      <c r="C217" s="319"/>
      <c r="D217" s="319"/>
      <c r="O217" s="281"/>
    </row>
    <row r="218" spans="1:15" s="1" customFormat="1" x14ac:dyDescent="0.2">
      <c r="A218" s="319"/>
      <c r="B218" s="319"/>
      <c r="C218" s="319"/>
      <c r="D218" s="319"/>
      <c r="O218" s="281"/>
    </row>
    <row r="219" spans="1:15" s="1" customFormat="1" x14ac:dyDescent="0.2">
      <c r="A219" s="319"/>
      <c r="B219" s="319"/>
      <c r="C219" s="319"/>
      <c r="D219" s="319"/>
      <c r="O219" s="281"/>
    </row>
    <row r="220" spans="1:15" s="1" customFormat="1" x14ac:dyDescent="0.2">
      <c r="A220" s="319"/>
      <c r="B220" s="319"/>
      <c r="C220" s="319"/>
      <c r="D220" s="319"/>
      <c r="O220" s="281"/>
    </row>
    <row r="221" spans="1:15" s="1" customFormat="1" x14ac:dyDescent="0.2">
      <c r="A221" s="319"/>
      <c r="B221" s="319"/>
      <c r="C221" s="319"/>
      <c r="D221" s="319"/>
      <c r="O221" s="281"/>
    </row>
    <row r="222" spans="1:15" s="1" customFormat="1" x14ac:dyDescent="0.2">
      <c r="A222" s="319"/>
      <c r="B222" s="319"/>
      <c r="C222" s="319"/>
      <c r="D222" s="319"/>
      <c r="O222" s="281"/>
    </row>
    <row r="223" spans="1:15" s="1" customFormat="1" x14ac:dyDescent="0.2">
      <c r="A223" s="319"/>
      <c r="B223" s="319"/>
      <c r="C223" s="319"/>
      <c r="D223" s="319"/>
      <c r="O223" s="281"/>
    </row>
    <row r="224" spans="1:15" s="1" customFormat="1" x14ac:dyDescent="0.2">
      <c r="A224" s="319"/>
      <c r="B224" s="319"/>
      <c r="C224" s="319"/>
      <c r="D224" s="319"/>
      <c r="O224" s="281"/>
    </row>
    <row r="225" spans="1:15" s="1" customFormat="1" x14ac:dyDescent="0.2">
      <c r="A225" s="319"/>
      <c r="B225" s="319"/>
      <c r="C225" s="319"/>
      <c r="D225" s="319"/>
      <c r="O225" s="281"/>
    </row>
    <row r="226" spans="1:15" s="1" customFormat="1" x14ac:dyDescent="0.2">
      <c r="A226" s="319"/>
      <c r="B226" s="319"/>
      <c r="C226" s="319"/>
      <c r="D226" s="319"/>
      <c r="O226" s="281"/>
    </row>
    <row r="227" spans="1:15" s="1" customFormat="1" x14ac:dyDescent="0.2">
      <c r="A227" s="319"/>
      <c r="B227" s="319"/>
      <c r="C227" s="319"/>
      <c r="D227" s="319"/>
      <c r="O227" s="281"/>
    </row>
    <row r="228" spans="1:15" s="1" customFormat="1" x14ac:dyDescent="0.2">
      <c r="A228" s="319"/>
      <c r="B228" s="319"/>
      <c r="C228" s="319"/>
      <c r="D228" s="319"/>
      <c r="O228" s="281"/>
    </row>
    <row r="229" spans="1:15" s="1" customFormat="1" x14ac:dyDescent="0.2">
      <c r="A229" s="319"/>
      <c r="B229" s="319"/>
      <c r="C229" s="319"/>
      <c r="D229" s="319"/>
      <c r="O229" s="281"/>
    </row>
    <row r="230" spans="1:15" s="1" customFormat="1" x14ac:dyDescent="0.2">
      <c r="A230" s="319"/>
      <c r="B230" s="319"/>
      <c r="C230" s="319"/>
      <c r="D230" s="319"/>
      <c r="O230" s="281"/>
    </row>
    <row r="231" spans="1:15" s="1" customFormat="1" x14ac:dyDescent="0.2">
      <c r="A231" s="319"/>
      <c r="B231" s="319"/>
      <c r="C231" s="319"/>
      <c r="D231" s="319"/>
      <c r="O231" s="281"/>
    </row>
    <row r="232" spans="1:15" s="1" customFormat="1" x14ac:dyDescent="0.2">
      <c r="A232" s="319"/>
      <c r="B232" s="319"/>
      <c r="C232" s="319"/>
      <c r="D232" s="319"/>
      <c r="O232" s="281"/>
    </row>
    <row r="233" spans="1:15" s="1" customFormat="1" x14ac:dyDescent="0.2">
      <c r="A233" s="319"/>
      <c r="B233" s="319"/>
      <c r="C233" s="319"/>
      <c r="D233" s="319"/>
      <c r="O233" s="281"/>
    </row>
    <row r="234" spans="1:15" s="1" customFormat="1" x14ac:dyDescent="0.2">
      <c r="A234" s="319"/>
      <c r="B234" s="319"/>
      <c r="C234" s="319"/>
      <c r="D234" s="319"/>
      <c r="O234" s="281"/>
    </row>
    <row r="235" spans="1:15" s="1" customFormat="1" x14ac:dyDescent="0.2">
      <c r="A235" s="319"/>
      <c r="B235" s="319"/>
      <c r="C235" s="319"/>
      <c r="D235" s="319"/>
      <c r="O235" s="281"/>
    </row>
    <row r="236" spans="1:15" s="1" customFormat="1" x14ac:dyDescent="0.2">
      <c r="A236" s="319"/>
      <c r="B236" s="319"/>
      <c r="C236" s="319"/>
      <c r="D236" s="319"/>
      <c r="O236" s="281"/>
    </row>
    <row r="237" spans="1:15" s="1" customFormat="1" x14ac:dyDescent="0.2">
      <c r="A237" s="319"/>
      <c r="B237" s="319"/>
      <c r="C237" s="319"/>
      <c r="D237" s="319"/>
      <c r="O237" s="281"/>
    </row>
    <row r="238" spans="1:15" s="1" customFormat="1" x14ac:dyDescent="0.2">
      <c r="A238" s="319"/>
      <c r="B238" s="319"/>
      <c r="C238" s="319"/>
      <c r="D238" s="319"/>
      <c r="O238" s="281"/>
    </row>
    <row r="239" spans="1:15" s="1" customFormat="1" x14ac:dyDescent="0.2">
      <c r="A239" s="319"/>
      <c r="B239" s="319"/>
      <c r="C239" s="319"/>
      <c r="D239" s="319"/>
      <c r="O239" s="281"/>
    </row>
    <row r="240" spans="1:15" s="1" customFormat="1" x14ac:dyDescent="0.2">
      <c r="A240" s="319"/>
      <c r="B240" s="319"/>
      <c r="C240" s="319"/>
      <c r="D240" s="319"/>
      <c r="O240" s="281"/>
    </row>
    <row r="241" spans="1:15" s="1" customFormat="1" x14ac:dyDescent="0.2">
      <c r="A241" s="319"/>
      <c r="B241" s="319"/>
      <c r="C241" s="319"/>
      <c r="D241" s="319"/>
      <c r="O241" s="281"/>
    </row>
    <row r="242" spans="1:15" s="1" customFormat="1" x14ac:dyDescent="0.2">
      <c r="A242" s="319"/>
      <c r="B242" s="319"/>
      <c r="C242" s="319"/>
      <c r="D242" s="319"/>
      <c r="O242" s="281"/>
    </row>
    <row r="243" spans="1:15" s="1" customFormat="1" x14ac:dyDescent="0.2">
      <c r="A243" s="319"/>
      <c r="B243" s="319"/>
      <c r="C243" s="319"/>
      <c r="D243" s="319"/>
      <c r="O243" s="281"/>
    </row>
    <row r="244" spans="1:15" s="1" customFormat="1" x14ac:dyDescent="0.2">
      <c r="A244" s="319"/>
      <c r="B244" s="319"/>
      <c r="C244" s="319"/>
      <c r="D244" s="319"/>
      <c r="O244" s="281"/>
    </row>
    <row r="245" spans="1:15" s="1" customFormat="1" x14ac:dyDescent="0.2">
      <c r="A245" s="319"/>
      <c r="B245" s="319"/>
      <c r="C245" s="319"/>
      <c r="D245" s="319"/>
      <c r="O245" s="281"/>
    </row>
    <row r="246" spans="1:15" s="1" customFormat="1" x14ac:dyDescent="0.2">
      <c r="A246" s="319"/>
      <c r="B246" s="319"/>
      <c r="C246" s="319"/>
      <c r="D246" s="319"/>
      <c r="O246" s="281"/>
    </row>
    <row r="247" spans="1:15" s="1" customFormat="1" x14ac:dyDescent="0.2">
      <c r="A247" s="319"/>
      <c r="B247" s="319"/>
      <c r="C247" s="319"/>
      <c r="D247" s="319"/>
      <c r="O247" s="281"/>
    </row>
    <row r="248" spans="1:15" s="1" customFormat="1" x14ac:dyDescent="0.2">
      <c r="A248" s="319"/>
      <c r="B248" s="319"/>
      <c r="C248" s="319"/>
      <c r="D248" s="319"/>
      <c r="O248" s="281"/>
    </row>
    <row r="249" spans="1:15" s="1" customFormat="1" x14ac:dyDescent="0.2">
      <c r="A249" s="319"/>
      <c r="B249" s="319"/>
      <c r="C249" s="319"/>
      <c r="D249" s="319"/>
      <c r="O249" s="281"/>
    </row>
    <row r="250" spans="1:15" s="1" customFormat="1" x14ac:dyDescent="0.2">
      <c r="A250" s="319"/>
      <c r="B250" s="319"/>
      <c r="C250" s="319"/>
      <c r="D250" s="319"/>
      <c r="O250" s="281"/>
    </row>
    <row r="251" spans="1:15" s="1" customFormat="1" x14ac:dyDescent="0.2">
      <c r="A251" s="319"/>
      <c r="B251" s="319"/>
      <c r="C251" s="319"/>
      <c r="D251" s="319"/>
      <c r="O251" s="281"/>
    </row>
    <row r="252" spans="1:15" s="1" customFormat="1" x14ac:dyDescent="0.2">
      <c r="A252" s="319"/>
      <c r="B252" s="319"/>
      <c r="C252" s="319"/>
      <c r="D252" s="319"/>
      <c r="O252" s="281"/>
    </row>
    <row r="253" spans="1:15" s="1" customFormat="1" x14ac:dyDescent="0.2">
      <c r="A253" s="319"/>
      <c r="B253" s="319"/>
      <c r="C253" s="319"/>
      <c r="D253" s="319"/>
      <c r="O253" s="281"/>
    </row>
    <row r="254" spans="1:15" s="1" customFormat="1" x14ac:dyDescent="0.2">
      <c r="A254" s="319"/>
      <c r="B254" s="319"/>
      <c r="C254" s="319"/>
      <c r="D254" s="319"/>
      <c r="O254" s="281"/>
    </row>
    <row r="255" spans="1:15" s="1" customFormat="1" x14ac:dyDescent="0.2">
      <c r="A255" s="319"/>
      <c r="B255" s="319"/>
      <c r="C255" s="319"/>
      <c r="D255" s="319"/>
      <c r="O255" s="281"/>
    </row>
    <row r="256" spans="1:15" s="1" customFormat="1" x14ac:dyDescent="0.2">
      <c r="A256" s="319"/>
      <c r="B256" s="319"/>
      <c r="C256" s="319"/>
      <c r="D256" s="319"/>
      <c r="O256" s="281"/>
    </row>
    <row r="257" spans="1:15" s="1" customFormat="1" x14ac:dyDescent="0.2">
      <c r="A257" s="319"/>
      <c r="B257" s="319"/>
      <c r="C257" s="319"/>
      <c r="D257" s="319"/>
      <c r="O257" s="281"/>
    </row>
    <row r="258" spans="1:15" s="1" customFormat="1" x14ac:dyDescent="0.2">
      <c r="A258" s="319"/>
      <c r="B258" s="319"/>
      <c r="C258" s="319"/>
      <c r="D258" s="319"/>
      <c r="O258" s="281"/>
    </row>
    <row r="259" spans="1:15" s="1" customFormat="1" x14ac:dyDescent="0.2">
      <c r="A259" s="319"/>
      <c r="B259" s="319"/>
      <c r="C259" s="319"/>
      <c r="D259" s="319"/>
      <c r="O259" s="281"/>
    </row>
    <row r="260" spans="1:15" s="1" customFormat="1" x14ac:dyDescent="0.2">
      <c r="A260" s="319"/>
      <c r="B260" s="319"/>
      <c r="C260" s="319"/>
      <c r="D260" s="319"/>
      <c r="O260" s="281"/>
    </row>
    <row r="261" spans="1:15" s="1" customFormat="1" x14ac:dyDescent="0.2">
      <c r="A261" s="319"/>
      <c r="B261" s="319"/>
      <c r="C261" s="319"/>
      <c r="D261" s="319"/>
      <c r="O261" s="281"/>
    </row>
    <row r="262" spans="1:15" s="1" customFormat="1" x14ac:dyDescent="0.2">
      <c r="A262" s="319"/>
      <c r="B262" s="319"/>
      <c r="C262" s="319"/>
      <c r="D262" s="319"/>
      <c r="O262" s="281"/>
    </row>
    <row r="263" spans="1:15" s="1" customFormat="1" x14ac:dyDescent="0.2">
      <c r="A263" s="319"/>
      <c r="B263" s="319"/>
      <c r="C263" s="319"/>
      <c r="D263" s="319"/>
      <c r="O263" s="281"/>
    </row>
    <row r="264" spans="1:15" s="1" customFormat="1" x14ac:dyDescent="0.2">
      <c r="A264" s="319"/>
      <c r="B264" s="319"/>
      <c r="C264" s="319"/>
      <c r="D264" s="319"/>
      <c r="O264" s="281"/>
    </row>
    <row r="265" spans="1:15" s="1" customFormat="1" x14ac:dyDescent="0.2">
      <c r="A265" s="319"/>
      <c r="B265" s="319"/>
      <c r="C265" s="319"/>
      <c r="D265" s="319"/>
      <c r="O265" s="281"/>
    </row>
    <row r="266" spans="1:15" s="1" customFormat="1" x14ac:dyDescent="0.2">
      <c r="A266" s="319"/>
      <c r="B266" s="319"/>
      <c r="C266" s="319"/>
      <c r="D266" s="319"/>
      <c r="O266" s="281"/>
    </row>
    <row r="267" spans="1:15" s="1" customFormat="1" x14ac:dyDescent="0.2">
      <c r="A267" s="319"/>
      <c r="B267" s="319"/>
      <c r="C267" s="319"/>
      <c r="D267" s="319"/>
      <c r="O267" s="281"/>
    </row>
    <row r="268" spans="1:15" s="1" customFormat="1" x14ac:dyDescent="0.2">
      <c r="A268" s="319"/>
      <c r="B268" s="319"/>
      <c r="C268" s="319"/>
      <c r="D268" s="319"/>
      <c r="O268" s="281"/>
    </row>
    <row r="269" spans="1:15" s="1" customFormat="1" x14ac:dyDescent="0.2">
      <c r="A269" s="319"/>
      <c r="B269" s="319"/>
      <c r="C269" s="319"/>
      <c r="D269" s="319"/>
      <c r="O269" s="281"/>
    </row>
    <row r="270" spans="1:15" s="1" customFormat="1" x14ac:dyDescent="0.2">
      <c r="A270" s="319"/>
      <c r="B270" s="319"/>
      <c r="C270" s="319"/>
      <c r="D270" s="319"/>
      <c r="O270" s="281"/>
    </row>
    <row r="271" spans="1:15" s="1" customFormat="1" x14ac:dyDescent="0.2">
      <c r="A271" s="319"/>
      <c r="B271" s="319"/>
      <c r="C271" s="319"/>
      <c r="D271" s="319"/>
      <c r="O271" s="281"/>
    </row>
    <row r="272" spans="1:15" s="1" customFormat="1" x14ac:dyDescent="0.2">
      <c r="A272" s="319"/>
      <c r="B272" s="319"/>
      <c r="C272" s="319"/>
      <c r="D272" s="319"/>
      <c r="O272" s="281"/>
    </row>
    <row r="273" spans="1:15" s="1" customFormat="1" x14ac:dyDescent="0.2">
      <c r="A273" s="319"/>
      <c r="B273" s="319"/>
      <c r="C273" s="319"/>
      <c r="D273" s="319"/>
      <c r="O273" s="281"/>
    </row>
    <row r="274" spans="1:15" s="1" customFormat="1" x14ac:dyDescent="0.2">
      <c r="A274" s="319"/>
      <c r="B274" s="319"/>
      <c r="C274" s="319"/>
      <c r="D274" s="319"/>
      <c r="O274" s="281"/>
    </row>
    <row r="275" spans="1:15" s="1" customFormat="1" x14ac:dyDescent="0.2">
      <c r="A275" s="319"/>
      <c r="B275" s="319"/>
      <c r="C275" s="319"/>
      <c r="D275" s="319"/>
      <c r="O275" s="281"/>
    </row>
    <row r="276" spans="1:15" s="1" customFormat="1" x14ac:dyDescent="0.2">
      <c r="A276" s="319"/>
      <c r="B276" s="319"/>
      <c r="C276" s="319"/>
      <c r="D276" s="319"/>
      <c r="O276" s="281"/>
    </row>
    <row r="277" spans="1:15" s="1" customFormat="1" x14ac:dyDescent="0.2">
      <c r="A277" s="319"/>
      <c r="B277" s="319"/>
      <c r="C277" s="319"/>
      <c r="D277" s="319"/>
      <c r="O277" s="281"/>
    </row>
    <row r="278" spans="1:15" s="1" customFormat="1" x14ac:dyDescent="0.2">
      <c r="A278" s="319"/>
      <c r="B278" s="319"/>
      <c r="C278" s="319"/>
      <c r="D278" s="319"/>
      <c r="O278" s="281"/>
    </row>
    <row r="279" spans="1:15" s="1" customFormat="1" x14ac:dyDescent="0.2">
      <c r="A279" s="319"/>
      <c r="B279" s="319"/>
      <c r="C279" s="319"/>
      <c r="D279" s="319"/>
      <c r="O279" s="281"/>
    </row>
    <row r="280" spans="1:15" s="1" customFormat="1" x14ac:dyDescent="0.2">
      <c r="A280" s="319"/>
      <c r="B280" s="319"/>
      <c r="C280" s="319"/>
      <c r="D280" s="319"/>
      <c r="O280" s="281"/>
    </row>
    <row r="281" spans="1:15" s="1" customFormat="1" x14ac:dyDescent="0.2">
      <c r="A281" s="319"/>
      <c r="B281" s="319"/>
      <c r="C281" s="319"/>
      <c r="D281" s="319"/>
      <c r="O281" s="281"/>
    </row>
    <row r="282" spans="1:15" s="1" customFormat="1" x14ac:dyDescent="0.2">
      <c r="A282" s="319"/>
      <c r="B282" s="319"/>
      <c r="C282" s="319"/>
      <c r="D282" s="319"/>
      <c r="O282" s="281"/>
    </row>
    <row r="283" spans="1:15" s="1" customFormat="1" x14ac:dyDescent="0.2">
      <c r="A283" s="319"/>
      <c r="B283" s="319"/>
      <c r="C283" s="319"/>
      <c r="D283" s="319"/>
      <c r="O283" s="281"/>
    </row>
    <row r="284" spans="1:15" s="1" customFormat="1" x14ac:dyDescent="0.2">
      <c r="A284" s="319"/>
      <c r="B284" s="319"/>
      <c r="C284" s="319"/>
      <c r="D284" s="319"/>
      <c r="O284" s="281"/>
    </row>
    <row r="285" spans="1:15" s="1" customFormat="1" x14ac:dyDescent="0.2">
      <c r="A285" s="319"/>
      <c r="B285" s="319"/>
      <c r="C285" s="319"/>
      <c r="D285" s="319"/>
      <c r="O285" s="281"/>
    </row>
    <row r="286" spans="1:15" s="1" customFormat="1" x14ac:dyDescent="0.2">
      <c r="A286" s="319"/>
      <c r="B286" s="319"/>
      <c r="C286" s="319"/>
      <c r="D286" s="319"/>
      <c r="O286" s="281"/>
    </row>
    <row r="287" spans="1:15" s="1" customFormat="1" x14ac:dyDescent="0.2">
      <c r="A287" s="319"/>
      <c r="B287" s="319"/>
      <c r="C287" s="319"/>
      <c r="D287" s="319"/>
      <c r="O287" s="281"/>
    </row>
    <row r="288" spans="1:15" s="1" customFormat="1" x14ac:dyDescent="0.2">
      <c r="A288" s="319"/>
      <c r="B288" s="319"/>
      <c r="C288" s="319"/>
      <c r="D288" s="319"/>
      <c r="O288" s="281"/>
    </row>
    <row r="289" spans="1:15" s="1" customFormat="1" x14ac:dyDescent="0.2">
      <c r="A289" s="319"/>
      <c r="B289" s="319"/>
      <c r="C289" s="319"/>
      <c r="D289" s="319"/>
      <c r="O289" s="281"/>
    </row>
    <row r="290" spans="1:15" s="1" customFormat="1" x14ac:dyDescent="0.2">
      <c r="A290" s="319"/>
      <c r="B290" s="319"/>
      <c r="C290" s="319"/>
      <c r="D290" s="319"/>
      <c r="O290" s="281"/>
    </row>
    <row r="291" spans="1:15" s="1" customFormat="1" x14ac:dyDescent="0.2">
      <c r="A291" s="319"/>
      <c r="B291" s="319"/>
      <c r="C291" s="319"/>
      <c r="D291" s="319"/>
      <c r="O291" s="281"/>
    </row>
    <row r="292" spans="1:15" s="1" customFormat="1" x14ac:dyDescent="0.2">
      <c r="A292" s="319"/>
      <c r="B292" s="319"/>
      <c r="C292" s="319"/>
      <c r="D292" s="319"/>
      <c r="O292" s="281"/>
    </row>
    <row r="293" spans="1:15" s="1" customFormat="1" x14ac:dyDescent="0.2">
      <c r="A293" s="319"/>
      <c r="B293" s="319"/>
      <c r="C293" s="319"/>
      <c r="D293" s="319"/>
      <c r="O293" s="281"/>
    </row>
    <row r="294" spans="1:15" s="1" customFormat="1" x14ac:dyDescent="0.2">
      <c r="A294" s="319"/>
      <c r="B294" s="319"/>
      <c r="C294" s="319"/>
      <c r="D294" s="319"/>
      <c r="O294" s="281"/>
    </row>
    <row r="295" spans="1:15" s="1" customFormat="1" x14ac:dyDescent="0.2">
      <c r="A295" s="319"/>
      <c r="B295" s="319"/>
      <c r="C295" s="319"/>
      <c r="D295" s="319"/>
      <c r="O295" s="281"/>
    </row>
  </sheetData>
  <mergeCells count="1">
    <mergeCell ref="A1:H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90" firstPageNumber="3" fitToHeight="0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4"/>
  <sheetViews>
    <sheetView workbookViewId="0">
      <selection activeCell="I26" sqref="I26"/>
    </sheetView>
  </sheetViews>
  <sheetFormatPr defaultColWidth="11.42578125" defaultRowHeight="12.75" x14ac:dyDescent="0.2"/>
  <cols>
    <col min="1" max="2" width="4.28515625" style="144" customWidth="1"/>
    <col min="3" max="3" width="5.5703125" style="144" customWidth="1"/>
    <col min="4" max="4" width="5.28515625" style="338" hidden="1" customWidth="1"/>
    <col min="5" max="5" width="47.42578125" customWidth="1"/>
    <col min="6" max="6" width="13.28515625" style="185" customWidth="1"/>
    <col min="7" max="7" width="11.7109375" customWidth="1"/>
    <col min="8" max="8" width="12.7109375" style="185" customWidth="1"/>
  </cols>
  <sheetData>
    <row r="1" spans="1:8" s="55" customFormat="1" ht="36" customHeight="1" x14ac:dyDescent="0.3">
      <c r="A1" s="435" t="s">
        <v>39</v>
      </c>
      <c r="B1" s="426"/>
      <c r="C1" s="426"/>
      <c r="D1" s="426"/>
      <c r="E1" s="426"/>
      <c r="F1" s="427"/>
      <c r="G1" s="427"/>
      <c r="H1" s="427"/>
    </row>
    <row r="2" spans="1:8" s="1" customFormat="1" ht="27.6" customHeight="1" x14ac:dyDescent="0.2">
      <c r="A2" s="56" t="s">
        <v>3</v>
      </c>
      <c r="B2" s="31" t="s">
        <v>2</v>
      </c>
      <c r="C2" s="31" t="s">
        <v>1</v>
      </c>
      <c r="D2" s="31" t="s">
        <v>4</v>
      </c>
      <c r="E2" s="138"/>
      <c r="F2" s="290" t="s">
        <v>308</v>
      </c>
      <c r="G2" s="289" t="s">
        <v>251</v>
      </c>
      <c r="H2" s="289" t="s">
        <v>310</v>
      </c>
    </row>
    <row r="3" spans="1:8" s="1" customFormat="1" ht="24.75" customHeight="1" x14ac:dyDescent="0.25">
      <c r="A3" s="340"/>
      <c r="B3" s="341"/>
      <c r="C3" s="341"/>
      <c r="D3" s="341"/>
      <c r="E3" s="386" t="s">
        <v>58</v>
      </c>
      <c r="F3" s="52">
        <f>F4-F15</f>
        <v>284703000</v>
      </c>
      <c r="G3" s="52">
        <f>G4-G15</f>
        <v>-63339641.779999971</v>
      </c>
      <c r="H3" s="52">
        <f>H4-H15</f>
        <v>221363358.22000003</v>
      </c>
    </row>
    <row r="4" spans="1:8" s="1" customFormat="1" ht="21" customHeight="1" x14ac:dyDescent="0.2">
      <c r="A4" s="342">
        <v>8</v>
      </c>
      <c r="B4" s="342"/>
      <c r="C4" s="300"/>
      <c r="D4" s="300"/>
      <c r="E4" s="53" t="s">
        <v>28</v>
      </c>
      <c r="F4" s="43">
        <f>F5+F8</f>
        <v>1708503000</v>
      </c>
      <c r="G4" s="43">
        <f>G5+G8</f>
        <v>-68234641.779999971</v>
      </c>
      <c r="H4" s="43">
        <f>H5+H8</f>
        <v>1640268358.22</v>
      </c>
    </row>
    <row r="5" spans="1:8" s="1" customFormat="1" ht="13.5" customHeight="1" x14ac:dyDescent="0.2">
      <c r="A5" s="342"/>
      <c r="B5" s="342">
        <v>83</v>
      </c>
      <c r="C5" s="300"/>
      <c r="D5" s="300"/>
      <c r="E5" s="53" t="s">
        <v>254</v>
      </c>
      <c r="F5" s="47">
        <f t="shared" ref="F5:H6" si="0">F6</f>
        <v>10000000</v>
      </c>
      <c r="G5" s="47">
        <f t="shared" si="0"/>
        <v>-427000</v>
      </c>
      <c r="H5" s="47">
        <f t="shared" si="0"/>
        <v>9573000</v>
      </c>
    </row>
    <row r="6" spans="1:8" s="361" customFormat="1" ht="25.5" customHeight="1" x14ac:dyDescent="0.2">
      <c r="A6" s="385"/>
      <c r="B6" s="385"/>
      <c r="C6" s="306">
        <v>834</v>
      </c>
      <c r="D6" s="306"/>
      <c r="E6" s="284" t="s">
        <v>266</v>
      </c>
      <c r="F6" s="205">
        <f t="shared" si="0"/>
        <v>10000000</v>
      </c>
      <c r="G6" s="205">
        <f t="shared" si="0"/>
        <v>-427000</v>
      </c>
      <c r="H6" s="205">
        <f t="shared" si="0"/>
        <v>9573000</v>
      </c>
    </row>
    <row r="7" spans="1:8" s="13" customFormat="1" ht="25.5" hidden="1" customHeight="1" x14ac:dyDescent="0.2">
      <c r="A7" s="343"/>
      <c r="B7" s="343"/>
      <c r="C7" s="300"/>
      <c r="D7" s="306">
        <v>8341</v>
      </c>
      <c r="E7" s="284" t="s">
        <v>253</v>
      </c>
      <c r="F7" s="183">
        <v>10000000</v>
      </c>
      <c r="G7" s="183">
        <f>H7-F7</f>
        <v>-427000</v>
      </c>
      <c r="H7" s="183">
        <v>9573000</v>
      </c>
    </row>
    <row r="8" spans="1:8" s="1" customFormat="1" ht="13.5" customHeight="1" x14ac:dyDescent="0.2">
      <c r="A8" s="342"/>
      <c r="B8" s="342">
        <v>84</v>
      </c>
      <c r="C8" s="300"/>
      <c r="D8" s="300"/>
      <c r="E8" s="53" t="s">
        <v>57</v>
      </c>
      <c r="F8" s="47">
        <f>F9+F12</f>
        <v>1698503000</v>
      </c>
      <c r="G8" s="47">
        <f>G9+G12</f>
        <v>-67807641.779999971</v>
      </c>
      <c r="H8" s="47">
        <f t="shared" ref="H8" si="1">H9+H12</f>
        <v>1630695358.22</v>
      </c>
    </row>
    <row r="9" spans="1:8" s="361" customFormat="1" ht="25.5" customHeight="1" x14ac:dyDescent="0.2">
      <c r="A9" s="385"/>
      <c r="B9" s="385"/>
      <c r="C9" s="306">
        <v>844</v>
      </c>
      <c r="D9" s="306"/>
      <c r="E9" s="38" t="s">
        <v>187</v>
      </c>
      <c r="F9" s="205">
        <f>F10+F11</f>
        <v>1698503000</v>
      </c>
      <c r="G9" s="205">
        <f>G10+G11</f>
        <v>-67807641.779999971</v>
      </c>
      <c r="H9" s="205">
        <f t="shared" ref="H9" si="2">H10+H11</f>
        <v>1630695358.22</v>
      </c>
    </row>
    <row r="10" spans="1:8" s="13" customFormat="1" ht="24.6" hidden="1" customHeight="1" x14ac:dyDescent="0.2">
      <c r="A10" s="343"/>
      <c r="B10" s="343"/>
      <c r="C10" s="300"/>
      <c r="D10" s="306">
        <v>8443</v>
      </c>
      <c r="E10" s="38" t="s">
        <v>179</v>
      </c>
      <c r="F10" s="183">
        <v>1630503000</v>
      </c>
      <c r="G10" s="183">
        <f t="shared" ref="G10:G11" si="3">H10-F10</f>
        <v>192358.22000002861</v>
      </c>
      <c r="H10" s="183">
        <f>1635795358.22-5100000</f>
        <v>1630695358.22</v>
      </c>
    </row>
    <row r="11" spans="1:8" s="13" customFormat="1" ht="13.5" hidden="1" customHeight="1" x14ac:dyDescent="0.2">
      <c r="A11" s="343"/>
      <c r="B11" s="343"/>
      <c r="C11" s="300"/>
      <c r="D11" s="306">
        <v>8446</v>
      </c>
      <c r="E11" s="38" t="s">
        <v>180</v>
      </c>
      <c r="F11" s="51">
        <v>68000000</v>
      </c>
      <c r="G11" s="51">
        <f t="shared" si="3"/>
        <v>-68000000</v>
      </c>
      <c r="H11" s="51">
        <v>0</v>
      </c>
    </row>
    <row r="12" spans="1:8" s="1" customFormat="1" ht="18" hidden="1" customHeight="1" x14ac:dyDescent="0.2">
      <c r="A12" s="342"/>
      <c r="B12" s="342"/>
      <c r="C12" s="344">
        <v>847</v>
      </c>
      <c r="D12" s="345"/>
      <c r="E12" s="221" t="s">
        <v>234</v>
      </c>
      <c r="F12" s="222">
        <f>F13+F14</f>
        <v>0</v>
      </c>
      <c r="G12" s="222">
        <f>G13+G14</f>
        <v>0</v>
      </c>
      <c r="H12" s="222">
        <f>H13+H14</f>
        <v>0</v>
      </c>
    </row>
    <row r="13" spans="1:8" s="13" customFormat="1" ht="16.899999999999999" hidden="1" customHeight="1" x14ac:dyDescent="0.2">
      <c r="A13" s="343"/>
      <c r="B13" s="343"/>
      <c r="C13" s="345"/>
      <c r="D13" s="346">
        <v>8471</v>
      </c>
      <c r="E13" s="223" t="s">
        <v>233</v>
      </c>
      <c r="F13" s="224"/>
      <c r="G13" s="224"/>
      <c r="H13" s="224"/>
    </row>
    <row r="14" spans="1:8" s="13" customFormat="1" ht="8.4499999999999993" hidden="1" customHeight="1" x14ac:dyDescent="0.2">
      <c r="A14" s="342"/>
      <c r="B14" s="342"/>
      <c r="C14" s="300"/>
      <c r="D14" s="300"/>
      <c r="E14" s="53"/>
      <c r="F14" s="133"/>
      <c r="G14" s="133"/>
      <c r="H14" s="133"/>
    </row>
    <row r="15" spans="1:8" s="13" customFormat="1" ht="21.6" customHeight="1" x14ac:dyDescent="0.2">
      <c r="A15" s="342">
        <v>5</v>
      </c>
      <c r="B15" s="342"/>
      <c r="C15" s="300"/>
      <c r="D15" s="300"/>
      <c r="E15" s="291" t="s">
        <v>267</v>
      </c>
      <c r="F15" s="43">
        <f>F16+F20</f>
        <v>1423800000</v>
      </c>
      <c r="G15" s="43">
        <f>G16+G20</f>
        <v>-4895000</v>
      </c>
      <c r="H15" s="43">
        <f t="shared" ref="H15" si="4">H16+H20</f>
        <v>1418905000</v>
      </c>
    </row>
    <row r="16" spans="1:8" s="13" customFormat="1" ht="13.5" customHeight="1" x14ac:dyDescent="0.2">
      <c r="A16" s="343"/>
      <c r="B16" s="347">
        <v>54</v>
      </c>
      <c r="C16" s="302"/>
      <c r="D16" s="302"/>
      <c r="E16" s="54" t="s">
        <v>188</v>
      </c>
      <c r="F16" s="47">
        <f t="shared" ref="F16:H16" si="5">F17</f>
        <v>1423800000</v>
      </c>
      <c r="G16" s="47">
        <f t="shared" si="5"/>
        <v>-4895000</v>
      </c>
      <c r="H16" s="47">
        <f t="shared" si="5"/>
        <v>1418905000</v>
      </c>
    </row>
    <row r="17" spans="1:8" s="64" customFormat="1" ht="25.5" customHeight="1" x14ac:dyDescent="0.2">
      <c r="A17" s="385"/>
      <c r="B17" s="385"/>
      <c r="C17" s="306">
        <v>544</v>
      </c>
      <c r="D17" s="306"/>
      <c r="E17" s="38" t="s">
        <v>177</v>
      </c>
      <c r="F17" s="205">
        <f>F18+F19</f>
        <v>1423800000</v>
      </c>
      <c r="G17" s="205">
        <f>G18+G19</f>
        <v>-4895000</v>
      </c>
      <c r="H17" s="205">
        <f t="shared" ref="H17" si="6">H18+H19</f>
        <v>1418905000</v>
      </c>
    </row>
    <row r="18" spans="1:8" s="13" customFormat="1" ht="24.6" hidden="1" customHeight="1" x14ac:dyDescent="0.2">
      <c r="A18" s="343"/>
      <c r="B18" s="343"/>
      <c r="C18" s="300"/>
      <c r="D18" s="306">
        <v>5443</v>
      </c>
      <c r="E18" s="38" t="s">
        <v>268</v>
      </c>
      <c r="F18" s="51">
        <v>1293350000</v>
      </c>
      <c r="G18" s="51">
        <f t="shared" ref="G18:G19" si="7">H18-F18</f>
        <v>-4695000</v>
      </c>
      <c r="H18" s="51">
        <v>1288655000</v>
      </c>
    </row>
    <row r="19" spans="1:8" s="13" customFormat="1" ht="13.5" hidden="1" customHeight="1" x14ac:dyDescent="0.2">
      <c r="A19" s="343"/>
      <c r="B19" s="343"/>
      <c r="C19" s="300"/>
      <c r="D19" s="306">
        <v>5446</v>
      </c>
      <c r="E19" s="38" t="s">
        <v>178</v>
      </c>
      <c r="F19" s="51">
        <v>130450000</v>
      </c>
      <c r="G19" s="51">
        <f t="shared" si="7"/>
        <v>-200000</v>
      </c>
      <c r="H19" s="51">
        <v>130250000</v>
      </c>
    </row>
    <row r="20" spans="1:8" s="1" customFormat="1" ht="18" hidden="1" customHeight="1" x14ac:dyDescent="0.2">
      <c r="A20" s="342"/>
      <c r="B20" s="342"/>
      <c r="C20" s="344">
        <v>547</v>
      </c>
      <c r="D20" s="345"/>
      <c r="E20" s="221" t="s">
        <v>236</v>
      </c>
      <c r="F20" s="222">
        <f>F21</f>
        <v>0</v>
      </c>
      <c r="G20" s="222">
        <f>G21</f>
        <v>0</v>
      </c>
      <c r="H20" s="222">
        <f>H21</f>
        <v>0</v>
      </c>
    </row>
    <row r="21" spans="1:8" s="13" customFormat="1" ht="16.899999999999999" hidden="1" customHeight="1" x14ac:dyDescent="0.2">
      <c r="A21" s="343"/>
      <c r="B21" s="343"/>
      <c r="C21" s="345"/>
      <c r="D21" s="346">
        <v>5471</v>
      </c>
      <c r="E21" s="225" t="s">
        <v>235</v>
      </c>
      <c r="F21" s="224"/>
      <c r="G21" s="224"/>
      <c r="H21" s="224"/>
    </row>
    <row r="22" spans="1:8" s="13" customFormat="1" x14ac:dyDescent="0.2">
      <c r="A22" s="343"/>
      <c r="B22" s="343"/>
      <c r="C22" s="343"/>
      <c r="D22" s="343"/>
    </row>
    <row r="23" spans="1:8" s="13" customFormat="1" x14ac:dyDescent="0.2">
      <c r="A23" s="343"/>
      <c r="B23" s="343"/>
      <c r="C23" s="343"/>
      <c r="D23" s="343"/>
    </row>
    <row r="24" spans="1:8" s="1" customFormat="1" x14ac:dyDescent="0.2">
      <c r="A24" s="144"/>
      <c r="B24" s="144"/>
      <c r="C24" s="144"/>
      <c r="D24" s="144"/>
    </row>
    <row r="25" spans="1:8" s="1" customFormat="1" x14ac:dyDescent="0.2">
      <c r="A25" s="144"/>
      <c r="B25" s="144"/>
      <c r="C25" s="144"/>
      <c r="D25" s="144"/>
    </row>
    <row r="26" spans="1:8" s="1" customFormat="1" x14ac:dyDescent="0.2">
      <c r="A26" s="144"/>
      <c r="B26" s="144"/>
      <c r="C26" s="144"/>
      <c r="D26" s="144"/>
    </row>
    <row r="27" spans="1:8" s="1" customFormat="1" x14ac:dyDescent="0.2">
      <c r="A27" s="144"/>
      <c r="B27" s="144"/>
      <c r="C27" s="144"/>
      <c r="D27" s="144"/>
    </row>
    <row r="28" spans="1:8" s="1" customFormat="1" x14ac:dyDescent="0.2">
      <c r="A28" s="144"/>
      <c r="B28" s="144"/>
      <c r="C28" s="144"/>
      <c r="D28" s="144"/>
    </row>
    <row r="29" spans="1:8" s="1" customFormat="1" x14ac:dyDescent="0.2">
      <c r="A29" s="144"/>
      <c r="B29" s="144"/>
      <c r="C29" s="144"/>
      <c r="D29" s="144"/>
    </row>
    <row r="30" spans="1:8" s="1" customFormat="1" x14ac:dyDescent="0.2">
      <c r="A30" s="144"/>
      <c r="B30" s="144"/>
      <c r="C30" s="144"/>
      <c r="D30" s="144"/>
    </row>
    <row r="31" spans="1:8" s="1" customFormat="1" x14ac:dyDescent="0.2">
      <c r="A31" s="144"/>
      <c r="B31" s="144"/>
      <c r="C31" s="144"/>
      <c r="D31" s="144"/>
    </row>
    <row r="32" spans="1:8" s="1" customFormat="1" x14ac:dyDescent="0.2">
      <c r="A32" s="144"/>
      <c r="B32" s="144"/>
      <c r="C32" s="144"/>
      <c r="D32" s="144"/>
    </row>
    <row r="33" spans="1:4" s="1" customFormat="1" x14ac:dyDescent="0.2">
      <c r="A33" s="144"/>
      <c r="B33" s="144"/>
      <c r="C33" s="144"/>
      <c r="D33" s="144"/>
    </row>
    <row r="34" spans="1:4" s="1" customFormat="1" x14ac:dyDescent="0.2">
      <c r="A34" s="144"/>
      <c r="B34" s="144"/>
      <c r="C34" s="144"/>
      <c r="D34" s="144"/>
    </row>
    <row r="35" spans="1:4" s="1" customFormat="1" x14ac:dyDescent="0.2">
      <c r="A35" s="144"/>
      <c r="B35" s="144"/>
      <c r="C35" s="144"/>
      <c r="D35" s="144"/>
    </row>
    <row r="36" spans="1:4" s="1" customFormat="1" x14ac:dyDescent="0.2">
      <c r="A36" s="144"/>
      <c r="B36" s="144"/>
      <c r="C36" s="144"/>
      <c r="D36" s="144"/>
    </row>
    <row r="37" spans="1:4" s="1" customFormat="1" x14ac:dyDescent="0.2">
      <c r="A37" s="144"/>
      <c r="B37" s="144"/>
      <c r="C37" s="144"/>
      <c r="D37" s="144"/>
    </row>
    <row r="38" spans="1:4" s="1" customFormat="1" x14ac:dyDescent="0.2">
      <c r="A38" s="144"/>
      <c r="B38" s="144"/>
      <c r="C38" s="144"/>
      <c r="D38" s="144"/>
    </row>
    <row r="39" spans="1:4" s="1" customFormat="1" x14ac:dyDescent="0.2">
      <c r="A39" s="144"/>
      <c r="B39" s="144"/>
      <c r="C39" s="144"/>
      <c r="D39" s="144"/>
    </row>
    <row r="40" spans="1:4" s="1" customFormat="1" x14ac:dyDescent="0.2">
      <c r="A40" s="144"/>
      <c r="B40" s="144"/>
      <c r="C40" s="144"/>
      <c r="D40" s="144"/>
    </row>
    <row r="41" spans="1:4" s="1" customFormat="1" x14ac:dyDescent="0.2">
      <c r="A41" s="144"/>
      <c r="B41" s="144"/>
      <c r="C41" s="144"/>
      <c r="D41" s="144"/>
    </row>
    <row r="42" spans="1:4" s="1" customFormat="1" x14ac:dyDescent="0.2">
      <c r="A42" s="144"/>
      <c r="B42" s="144"/>
      <c r="C42" s="144"/>
      <c r="D42" s="144"/>
    </row>
    <row r="43" spans="1:4" s="1" customFormat="1" x14ac:dyDescent="0.2">
      <c r="A43" s="144"/>
      <c r="B43" s="144"/>
      <c r="C43" s="144"/>
      <c r="D43" s="144"/>
    </row>
    <row r="44" spans="1:4" s="1" customFormat="1" x14ac:dyDescent="0.2">
      <c r="A44" s="144"/>
      <c r="B44" s="144"/>
      <c r="C44" s="144"/>
      <c r="D44" s="144"/>
    </row>
    <row r="45" spans="1:4" s="1" customFormat="1" x14ac:dyDescent="0.2">
      <c r="A45" s="144"/>
      <c r="B45" s="144"/>
      <c r="C45" s="144"/>
      <c r="D45" s="144"/>
    </row>
    <row r="46" spans="1:4" s="1" customFormat="1" x14ac:dyDescent="0.2">
      <c r="A46" s="144"/>
      <c r="B46" s="144"/>
      <c r="C46" s="144"/>
      <c r="D46" s="144"/>
    </row>
    <row r="47" spans="1:4" s="1" customFormat="1" x14ac:dyDescent="0.2">
      <c r="A47" s="144"/>
      <c r="B47" s="144"/>
      <c r="C47" s="144"/>
      <c r="D47" s="144"/>
    </row>
    <row r="48" spans="1:4" s="1" customFormat="1" x14ac:dyDescent="0.2">
      <c r="A48" s="144"/>
      <c r="B48" s="144"/>
      <c r="C48" s="144"/>
      <c r="D48" s="144"/>
    </row>
    <row r="49" spans="1:4" s="1" customFormat="1" x14ac:dyDescent="0.2">
      <c r="A49" s="144"/>
      <c r="B49" s="144"/>
      <c r="C49" s="144"/>
      <c r="D49" s="144"/>
    </row>
    <row r="50" spans="1:4" s="1" customFormat="1" x14ac:dyDescent="0.2">
      <c r="A50" s="144"/>
      <c r="B50" s="144"/>
      <c r="C50" s="144"/>
      <c r="D50" s="144"/>
    </row>
    <row r="51" spans="1:4" s="1" customFormat="1" x14ac:dyDescent="0.2">
      <c r="A51" s="144"/>
      <c r="B51" s="144"/>
      <c r="C51" s="144"/>
      <c r="D51" s="144"/>
    </row>
    <row r="52" spans="1:4" s="1" customFormat="1" x14ac:dyDescent="0.2">
      <c r="A52" s="144"/>
      <c r="B52" s="144"/>
      <c r="C52" s="144"/>
      <c r="D52" s="144"/>
    </row>
    <row r="53" spans="1:4" s="1" customFormat="1" x14ac:dyDescent="0.2">
      <c r="A53" s="144"/>
      <c r="B53" s="144"/>
      <c r="C53" s="144"/>
      <c r="D53" s="144"/>
    </row>
    <row r="54" spans="1:4" s="1" customFormat="1" x14ac:dyDescent="0.2">
      <c r="A54" s="144"/>
      <c r="B54" s="144"/>
      <c r="C54" s="144"/>
      <c r="D54" s="144"/>
    </row>
    <row r="55" spans="1:4" s="1" customFormat="1" x14ac:dyDescent="0.2">
      <c r="A55" s="144"/>
      <c r="B55" s="144"/>
      <c r="C55" s="144"/>
      <c r="D55" s="144"/>
    </row>
    <row r="56" spans="1:4" s="1" customFormat="1" x14ac:dyDescent="0.2">
      <c r="A56" s="144"/>
      <c r="B56" s="144"/>
      <c r="C56" s="144"/>
      <c r="D56" s="144"/>
    </row>
    <row r="57" spans="1:4" s="1" customFormat="1" x14ac:dyDescent="0.2">
      <c r="A57" s="144"/>
      <c r="B57" s="144"/>
      <c r="C57" s="144"/>
      <c r="D57" s="144"/>
    </row>
    <row r="58" spans="1:4" s="1" customFormat="1" x14ac:dyDescent="0.2">
      <c r="A58" s="144"/>
      <c r="B58" s="144"/>
      <c r="C58" s="144"/>
      <c r="D58" s="144"/>
    </row>
    <row r="59" spans="1:4" s="1" customFormat="1" x14ac:dyDescent="0.2">
      <c r="A59" s="144"/>
      <c r="B59" s="144"/>
      <c r="C59" s="144"/>
      <c r="D59" s="144"/>
    </row>
    <row r="60" spans="1:4" s="1" customFormat="1" x14ac:dyDescent="0.2">
      <c r="A60" s="144"/>
      <c r="B60" s="144"/>
      <c r="C60" s="144"/>
      <c r="D60" s="144"/>
    </row>
    <row r="61" spans="1:4" s="1" customFormat="1" x14ac:dyDescent="0.2">
      <c r="A61" s="144"/>
      <c r="B61" s="144"/>
      <c r="C61" s="144"/>
      <c r="D61" s="144"/>
    </row>
    <row r="62" spans="1:4" s="1" customFormat="1" x14ac:dyDescent="0.2">
      <c r="A62" s="144"/>
      <c r="B62" s="144"/>
      <c r="C62" s="144"/>
      <c r="D62" s="144"/>
    </row>
    <row r="63" spans="1:4" s="1" customFormat="1" x14ac:dyDescent="0.2">
      <c r="A63" s="144"/>
      <c r="B63" s="144"/>
      <c r="C63" s="144"/>
      <c r="D63" s="144"/>
    </row>
    <row r="64" spans="1:4" s="1" customFormat="1" x14ac:dyDescent="0.2">
      <c r="A64" s="144"/>
      <c r="B64" s="144"/>
      <c r="C64" s="144"/>
      <c r="D64" s="144"/>
    </row>
    <row r="65" spans="1:4" s="1" customFormat="1" x14ac:dyDescent="0.2">
      <c r="A65" s="144"/>
      <c r="B65" s="144"/>
      <c r="C65" s="144"/>
      <c r="D65" s="144"/>
    </row>
    <row r="66" spans="1:4" s="1" customFormat="1" x14ac:dyDescent="0.2">
      <c r="A66" s="144"/>
      <c r="B66" s="144"/>
      <c r="C66" s="144"/>
      <c r="D66" s="144"/>
    </row>
    <row r="67" spans="1:4" s="1" customFormat="1" x14ac:dyDescent="0.2">
      <c r="A67" s="144"/>
      <c r="B67" s="144"/>
      <c r="C67" s="144"/>
      <c r="D67" s="144"/>
    </row>
    <row r="68" spans="1:4" s="1" customFormat="1" x14ac:dyDescent="0.2">
      <c r="A68" s="144"/>
      <c r="B68" s="144"/>
      <c r="C68" s="144"/>
      <c r="D68" s="144"/>
    </row>
    <row r="69" spans="1:4" s="1" customFormat="1" x14ac:dyDescent="0.2">
      <c r="A69" s="144"/>
      <c r="B69" s="144"/>
      <c r="C69" s="144"/>
      <c r="D69" s="144"/>
    </row>
    <row r="70" spans="1:4" s="1" customFormat="1" x14ac:dyDescent="0.2">
      <c r="A70" s="144"/>
      <c r="B70" s="144"/>
      <c r="C70" s="144"/>
      <c r="D70" s="144"/>
    </row>
    <row r="71" spans="1:4" s="1" customFormat="1" x14ac:dyDescent="0.2">
      <c r="A71" s="144"/>
      <c r="B71" s="144"/>
      <c r="C71" s="144"/>
      <c r="D71" s="144"/>
    </row>
    <row r="72" spans="1:4" s="1" customFormat="1" x14ac:dyDescent="0.2">
      <c r="A72" s="144"/>
      <c r="B72" s="144"/>
      <c r="C72" s="144"/>
      <c r="D72" s="144"/>
    </row>
    <row r="73" spans="1:4" s="1" customFormat="1" x14ac:dyDescent="0.2">
      <c r="A73" s="144"/>
      <c r="B73" s="144"/>
      <c r="C73" s="144"/>
      <c r="D73" s="144"/>
    </row>
    <row r="74" spans="1:4" s="1" customFormat="1" x14ac:dyDescent="0.2">
      <c r="A74" s="144"/>
      <c r="B74" s="144"/>
      <c r="C74" s="144"/>
      <c r="D74" s="144"/>
    </row>
    <row r="75" spans="1:4" s="1" customFormat="1" x14ac:dyDescent="0.2">
      <c r="A75" s="144"/>
      <c r="B75" s="144"/>
      <c r="C75" s="144"/>
      <c r="D75" s="144"/>
    </row>
    <row r="76" spans="1:4" s="1" customFormat="1" x14ac:dyDescent="0.2">
      <c r="A76" s="144"/>
      <c r="B76" s="144"/>
      <c r="C76" s="144"/>
      <c r="D76" s="144"/>
    </row>
    <row r="77" spans="1:4" s="1" customFormat="1" x14ac:dyDescent="0.2">
      <c r="A77" s="144"/>
      <c r="B77" s="144"/>
      <c r="C77" s="144"/>
      <c r="D77" s="144"/>
    </row>
    <row r="78" spans="1:4" s="1" customFormat="1" x14ac:dyDescent="0.2">
      <c r="A78" s="144"/>
      <c r="B78" s="144"/>
      <c r="C78" s="144"/>
      <c r="D78" s="144"/>
    </row>
    <row r="79" spans="1:4" s="1" customFormat="1" x14ac:dyDescent="0.2">
      <c r="A79" s="144"/>
      <c r="B79" s="144"/>
      <c r="C79" s="144"/>
      <c r="D79" s="144"/>
    </row>
    <row r="80" spans="1:4" s="1" customFormat="1" x14ac:dyDescent="0.2">
      <c r="A80" s="144"/>
      <c r="B80" s="144"/>
      <c r="C80" s="144"/>
      <c r="D80" s="144"/>
    </row>
    <row r="81" spans="1:4" s="1" customFormat="1" x14ac:dyDescent="0.2">
      <c r="A81" s="144"/>
      <c r="B81" s="144"/>
      <c r="C81" s="144"/>
      <c r="D81" s="144"/>
    </row>
    <row r="82" spans="1:4" s="1" customFormat="1" x14ac:dyDescent="0.2">
      <c r="A82" s="144"/>
      <c r="B82" s="144"/>
      <c r="C82" s="144"/>
      <c r="D82" s="144"/>
    </row>
    <row r="83" spans="1:4" s="1" customFormat="1" x14ac:dyDescent="0.2">
      <c r="A83" s="144"/>
      <c r="B83" s="144"/>
      <c r="C83" s="144"/>
      <c r="D83" s="144"/>
    </row>
    <row r="84" spans="1:4" s="1" customFormat="1" x14ac:dyDescent="0.2">
      <c r="A84" s="144"/>
      <c r="B84" s="144"/>
      <c r="C84" s="144"/>
      <c r="D84" s="144"/>
    </row>
    <row r="85" spans="1:4" s="1" customFormat="1" x14ac:dyDescent="0.2">
      <c r="A85" s="144"/>
      <c r="B85" s="144"/>
      <c r="C85" s="144"/>
      <c r="D85" s="144"/>
    </row>
    <row r="86" spans="1:4" s="1" customFormat="1" x14ac:dyDescent="0.2">
      <c r="A86" s="144"/>
      <c r="B86" s="144"/>
      <c r="C86" s="144"/>
      <c r="D86" s="144"/>
    </row>
    <row r="87" spans="1:4" s="1" customFormat="1" x14ac:dyDescent="0.2">
      <c r="A87" s="144"/>
      <c r="B87" s="144"/>
      <c r="C87" s="144"/>
      <c r="D87" s="144"/>
    </row>
    <row r="88" spans="1:4" s="1" customFormat="1" x14ac:dyDescent="0.2">
      <c r="A88" s="144"/>
      <c r="B88" s="144"/>
      <c r="C88" s="144"/>
      <c r="D88" s="144"/>
    </row>
    <row r="89" spans="1:4" s="1" customFormat="1" x14ac:dyDescent="0.2">
      <c r="A89" s="144"/>
      <c r="B89" s="144"/>
      <c r="C89" s="144"/>
      <c r="D89" s="144"/>
    </row>
    <row r="90" spans="1:4" s="1" customFormat="1" x14ac:dyDescent="0.2">
      <c r="A90" s="144"/>
      <c r="B90" s="144"/>
      <c r="C90" s="144"/>
      <c r="D90" s="144"/>
    </row>
    <row r="91" spans="1:4" s="1" customFormat="1" x14ac:dyDescent="0.2">
      <c r="A91" s="144"/>
      <c r="B91" s="144"/>
      <c r="C91" s="144"/>
      <c r="D91" s="144"/>
    </row>
    <row r="92" spans="1:4" s="1" customFormat="1" x14ac:dyDescent="0.2">
      <c r="A92" s="144"/>
      <c r="B92" s="144"/>
      <c r="C92" s="144"/>
      <c r="D92" s="144"/>
    </row>
    <row r="93" spans="1:4" s="1" customFormat="1" x14ac:dyDescent="0.2">
      <c r="A93" s="144"/>
      <c r="B93" s="144"/>
      <c r="C93" s="144"/>
      <c r="D93" s="144"/>
    </row>
    <row r="94" spans="1:4" s="1" customFormat="1" x14ac:dyDescent="0.2">
      <c r="A94" s="144"/>
      <c r="B94" s="144"/>
      <c r="C94" s="144"/>
      <c r="D94" s="144"/>
    </row>
    <row r="95" spans="1:4" s="1" customFormat="1" x14ac:dyDescent="0.2">
      <c r="A95" s="144"/>
      <c r="B95" s="144"/>
      <c r="C95" s="144"/>
      <c r="D95" s="144"/>
    </row>
    <row r="96" spans="1:4" s="1" customFormat="1" x14ac:dyDescent="0.2">
      <c r="A96" s="144"/>
      <c r="B96" s="144"/>
      <c r="C96" s="144"/>
      <c r="D96" s="144"/>
    </row>
    <row r="97" spans="1:4" s="1" customFormat="1" x14ac:dyDescent="0.2">
      <c r="A97" s="144"/>
      <c r="B97" s="144"/>
      <c r="C97" s="144"/>
      <c r="D97" s="144"/>
    </row>
    <row r="98" spans="1:4" s="1" customFormat="1" x14ac:dyDescent="0.2">
      <c r="A98" s="144"/>
      <c r="B98" s="144"/>
      <c r="C98" s="144"/>
      <c r="D98" s="144"/>
    </row>
    <row r="99" spans="1:4" s="1" customFormat="1" x14ac:dyDescent="0.2">
      <c r="A99" s="144"/>
      <c r="B99" s="144"/>
      <c r="C99" s="144"/>
      <c r="D99" s="144"/>
    </row>
    <row r="100" spans="1:4" s="1" customFormat="1" x14ac:dyDescent="0.2">
      <c r="A100" s="144"/>
      <c r="B100" s="144"/>
      <c r="C100" s="144"/>
      <c r="D100" s="144"/>
    </row>
    <row r="101" spans="1:4" s="1" customFormat="1" x14ac:dyDescent="0.2">
      <c r="A101" s="144"/>
      <c r="B101" s="144"/>
      <c r="C101" s="144"/>
      <c r="D101" s="144"/>
    </row>
    <row r="102" spans="1:4" s="1" customFormat="1" x14ac:dyDescent="0.2">
      <c r="A102" s="144"/>
      <c r="B102" s="144"/>
      <c r="C102" s="144"/>
      <c r="D102" s="144"/>
    </row>
    <row r="103" spans="1:4" s="1" customFormat="1" x14ac:dyDescent="0.2">
      <c r="A103" s="144"/>
      <c r="B103" s="144"/>
      <c r="C103" s="144"/>
      <c r="D103" s="144"/>
    </row>
    <row r="104" spans="1:4" s="1" customFormat="1" x14ac:dyDescent="0.2">
      <c r="A104" s="144"/>
      <c r="B104" s="144"/>
      <c r="C104" s="144"/>
      <c r="D104" s="144"/>
    </row>
    <row r="105" spans="1:4" s="1" customFormat="1" x14ac:dyDescent="0.2">
      <c r="A105" s="144"/>
      <c r="B105" s="144"/>
      <c r="C105" s="144"/>
      <c r="D105" s="144"/>
    </row>
    <row r="106" spans="1:4" s="1" customFormat="1" x14ac:dyDescent="0.2">
      <c r="A106" s="144"/>
      <c r="B106" s="144"/>
      <c r="C106" s="144"/>
      <c r="D106" s="144"/>
    </row>
    <row r="107" spans="1:4" s="1" customFormat="1" x14ac:dyDescent="0.2">
      <c r="A107" s="144"/>
      <c r="B107" s="144"/>
      <c r="C107" s="144"/>
      <c r="D107" s="144"/>
    </row>
    <row r="108" spans="1:4" s="1" customFormat="1" x14ac:dyDescent="0.2">
      <c r="A108" s="144"/>
      <c r="B108" s="144"/>
      <c r="C108" s="144"/>
      <c r="D108" s="144"/>
    </row>
    <row r="109" spans="1:4" s="1" customFormat="1" x14ac:dyDescent="0.2">
      <c r="A109" s="144"/>
      <c r="B109" s="144"/>
      <c r="C109" s="144"/>
      <c r="D109" s="144"/>
    </row>
    <row r="110" spans="1:4" s="1" customFormat="1" x14ac:dyDescent="0.2">
      <c r="A110" s="144"/>
      <c r="B110" s="144"/>
      <c r="C110" s="144"/>
      <c r="D110" s="144"/>
    </row>
    <row r="111" spans="1:4" s="1" customFormat="1" x14ac:dyDescent="0.2">
      <c r="A111" s="144"/>
      <c r="B111" s="144"/>
      <c r="C111" s="144"/>
      <c r="D111" s="144"/>
    </row>
    <row r="112" spans="1:4" s="1" customFormat="1" x14ac:dyDescent="0.2">
      <c r="A112" s="144"/>
      <c r="B112" s="144"/>
      <c r="C112" s="144"/>
      <c r="D112" s="144"/>
    </row>
    <row r="113" spans="1:4" s="1" customFormat="1" x14ac:dyDescent="0.2">
      <c r="A113" s="144"/>
      <c r="B113" s="144"/>
      <c r="C113" s="144"/>
      <c r="D113" s="144"/>
    </row>
    <row r="114" spans="1:4" s="1" customFormat="1" x14ac:dyDescent="0.2">
      <c r="A114" s="144"/>
      <c r="B114" s="144"/>
      <c r="C114" s="144"/>
      <c r="D114" s="144"/>
    </row>
    <row r="115" spans="1:4" s="1" customFormat="1" x14ac:dyDescent="0.2">
      <c r="A115" s="144"/>
      <c r="B115" s="144"/>
      <c r="C115" s="144"/>
      <c r="D115" s="144"/>
    </row>
    <row r="116" spans="1:4" s="1" customFormat="1" x14ac:dyDescent="0.2">
      <c r="A116" s="144"/>
      <c r="B116" s="144"/>
      <c r="C116" s="144"/>
      <c r="D116" s="144"/>
    </row>
    <row r="117" spans="1:4" s="1" customFormat="1" x14ac:dyDescent="0.2">
      <c r="A117" s="144"/>
      <c r="B117" s="144"/>
      <c r="C117" s="144"/>
      <c r="D117" s="144"/>
    </row>
    <row r="118" spans="1:4" s="1" customFormat="1" x14ac:dyDescent="0.2">
      <c r="A118" s="144"/>
      <c r="B118" s="144"/>
      <c r="C118" s="144"/>
      <c r="D118" s="144"/>
    </row>
    <row r="119" spans="1:4" s="1" customFormat="1" x14ac:dyDescent="0.2">
      <c r="A119" s="144"/>
      <c r="B119" s="144"/>
      <c r="C119" s="144"/>
      <c r="D119" s="144"/>
    </row>
    <row r="120" spans="1:4" s="1" customFormat="1" x14ac:dyDescent="0.2">
      <c r="A120" s="144"/>
      <c r="B120" s="144"/>
      <c r="C120" s="144"/>
      <c r="D120" s="144"/>
    </row>
    <row r="121" spans="1:4" s="1" customFormat="1" x14ac:dyDescent="0.2">
      <c r="A121" s="144"/>
      <c r="B121" s="144"/>
      <c r="C121" s="144"/>
      <c r="D121" s="144"/>
    </row>
    <row r="122" spans="1:4" s="1" customFormat="1" x14ac:dyDescent="0.2">
      <c r="A122" s="144"/>
      <c r="B122" s="144"/>
      <c r="C122" s="144"/>
      <c r="D122" s="144"/>
    </row>
    <row r="123" spans="1:4" s="1" customFormat="1" x14ac:dyDescent="0.2">
      <c r="A123" s="144"/>
      <c r="B123" s="144"/>
      <c r="C123" s="144"/>
      <c r="D123" s="144"/>
    </row>
    <row r="124" spans="1:4" s="1" customFormat="1" x14ac:dyDescent="0.2">
      <c r="A124" s="144"/>
      <c r="B124" s="144"/>
      <c r="C124" s="144"/>
      <c r="D124" s="144"/>
    </row>
    <row r="125" spans="1:4" s="1" customFormat="1" x14ac:dyDescent="0.2">
      <c r="A125" s="144"/>
      <c r="B125" s="144"/>
      <c r="C125" s="144"/>
      <c r="D125" s="144"/>
    </row>
    <row r="126" spans="1:4" s="1" customFormat="1" x14ac:dyDescent="0.2">
      <c r="A126" s="144"/>
      <c r="B126" s="144"/>
      <c r="C126" s="144"/>
      <c r="D126" s="144"/>
    </row>
    <row r="127" spans="1:4" s="1" customFormat="1" x14ac:dyDescent="0.2">
      <c r="A127" s="144"/>
      <c r="B127" s="144"/>
      <c r="C127" s="144"/>
      <c r="D127" s="144"/>
    </row>
    <row r="128" spans="1:4" s="1" customFormat="1" x14ac:dyDescent="0.2">
      <c r="A128" s="144"/>
      <c r="B128" s="144"/>
      <c r="C128" s="144"/>
      <c r="D128" s="144"/>
    </row>
    <row r="129" spans="1:4" s="1" customFormat="1" x14ac:dyDescent="0.2">
      <c r="A129" s="144"/>
      <c r="B129" s="144"/>
      <c r="C129" s="144"/>
      <c r="D129" s="144"/>
    </row>
    <row r="130" spans="1:4" s="1" customFormat="1" x14ac:dyDescent="0.2">
      <c r="A130" s="144"/>
      <c r="B130" s="144"/>
      <c r="C130" s="144"/>
      <c r="D130" s="144"/>
    </row>
    <row r="131" spans="1:4" s="1" customFormat="1" x14ac:dyDescent="0.2">
      <c r="A131" s="144"/>
      <c r="B131" s="144"/>
      <c r="C131" s="144"/>
      <c r="D131" s="144"/>
    </row>
    <row r="132" spans="1:4" s="1" customFormat="1" x14ac:dyDescent="0.2">
      <c r="A132" s="144"/>
      <c r="B132" s="144"/>
      <c r="C132" s="144"/>
      <c r="D132" s="144"/>
    </row>
    <row r="133" spans="1:4" s="1" customFormat="1" x14ac:dyDescent="0.2">
      <c r="A133" s="144"/>
      <c r="B133" s="144"/>
      <c r="C133" s="144"/>
      <c r="D133" s="144"/>
    </row>
    <row r="134" spans="1:4" s="1" customFormat="1" x14ac:dyDescent="0.2">
      <c r="A134" s="144"/>
      <c r="B134" s="144"/>
      <c r="C134" s="144"/>
      <c r="D134" s="144"/>
    </row>
    <row r="135" spans="1:4" s="1" customFormat="1" x14ac:dyDescent="0.2">
      <c r="A135" s="144"/>
      <c r="B135" s="144"/>
      <c r="C135" s="144"/>
      <c r="D135" s="144"/>
    </row>
    <row r="136" spans="1:4" s="1" customFormat="1" x14ac:dyDescent="0.2">
      <c r="A136" s="144"/>
      <c r="B136" s="144"/>
      <c r="C136" s="144"/>
      <c r="D136" s="144"/>
    </row>
    <row r="137" spans="1:4" s="1" customFormat="1" x14ac:dyDescent="0.2">
      <c r="A137" s="144"/>
      <c r="B137" s="144"/>
      <c r="C137" s="144"/>
      <c r="D137" s="144"/>
    </row>
    <row r="138" spans="1:4" s="1" customFormat="1" x14ac:dyDescent="0.2">
      <c r="A138" s="144"/>
      <c r="B138" s="144"/>
      <c r="C138" s="144"/>
      <c r="D138" s="144"/>
    </row>
    <row r="139" spans="1:4" s="1" customFormat="1" x14ac:dyDescent="0.2">
      <c r="A139" s="144"/>
      <c r="B139" s="144"/>
      <c r="C139" s="144"/>
      <c r="D139" s="144"/>
    </row>
    <row r="140" spans="1:4" s="1" customFormat="1" x14ac:dyDescent="0.2">
      <c r="A140" s="144"/>
      <c r="B140" s="144"/>
      <c r="C140" s="144"/>
      <c r="D140" s="144"/>
    </row>
    <row r="141" spans="1:4" s="1" customFormat="1" x14ac:dyDescent="0.2">
      <c r="A141" s="144"/>
      <c r="B141" s="144"/>
      <c r="C141" s="144"/>
      <c r="D141" s="144"/>
    </row>
    <row r="142" spans="1:4" s="1" customFormat="1" x14ac:dyDescent="0.2">
      <c r="A142" s="144"/>
      <c r="B142" s="144"/>
      <c r="C142" s="144"/>
      <c r="D142" s="144"/>
    </row>
    <row r="143" spans="1:4" s="1" customFormat="1" x14ac:dyDescent="0.2">
      <c r="A143" s="144"/>
      <c r="B143" s="144"/>
      <c r="C143" s="144"/>
      <c r="D143" s="144"/>
    </row>
    <row r="144" spans="1:4" s="1" customFormat="1" x14ac:dyDescent="0.2">
      <c r="A144" s="144"/>
      <c r="B144" s="144"/>
      <c r="C144" s="144"/>
      <c r="D144" s="144"/>
    </row>
    <row r="145" spans="1:4" s="1" customFormat="1" x14ac:dyDescent="0.2">
      <c r="A145" s="144"/>
      <c r="B145" s="144"/>
      <c r="C145" s="144"/>
      <c r="D145" s="144"/>
    </row>
    <row r="146" spans="1:4" s="1" customFormat="1" x14ac:dyDescent="0.2">
      <c r="A146" s="144"/>
      <c r="B146" s="144"/>
      <c r="C146" s="144"/>
      <c r="D146" s="144"/>
    </row>
    <row r="147" spans="1:4" s="1" customFormat="1" x14ac:dyDescent="0.2">
      <c r="A147" s="144"/>
      <c r="B147" s="144"/>
      <c r="C147" s="144"/>
      <c r="D147" s="144"/>
    </row>
    <row r="148" spans="1:4" s="1" customFormat="1" x14ac:dyDescent="0.2">
      <c r="A148" s="144"/>
      <c r="B148" s="144"/>
      <c r="C148" s="144"/>
      <c r="D148" s="144"/>
    </row>
    <row r="149" spans="1:4" s="1" customFormat="1" x14ac:dyDescent="0.2">
      <c r="A149" s="144"/>
      <c r="B149" s="144"/>
      <c r="C149" s="144"/>
      <c r="D149" s="144"/>
    </row>
    <row r="150" spans="1:4" s="1" customFormat="1" x14ac:dyDescent="0.2">
      <c r="A150" s="144"/>
      <c r="B150" s="144"/>
      <c r="C150" s="144"/>
      <c r="D150" s="144"/>
    </row>
    <row r="151" spans="1:4" s="1" customFormat="1" x14ac:dyDescent="0.2">
      <c r="A151" s="144"/>
      <c r="B151" s="144"/>
      <c r="C151" s="144"/>
      <c r="D151" s="144"/>
    </row>
    <row r="152" spans="1:4" s="1" customFormat="1" x14ac:dyDescent="0.2">
      <c r="A152" s="144"/>
      <c r="B152" s="144"/>
      <c r="C152" s="144"/>
      <c r="D152" s="144"/>
    </row>
    <row r="153" spans="1:4" s="1" customFormat="1" x14ac:dyDescent="0.2">
      <c r="A153" s="144"/>
      <c r="B153" s="144"/>
      <c r="C153" s="144"/>
      <c r="D153" s="144"/>
    </row>
    <row r="154" spans="1:4" s="1" customFormat="1" x14ac:dyDescent="0.2">
      <c r="A154" s="144"/>
      <c r="B154" s="144"/>
      <c r="C154" s="144"/>
      <c r="D154" s="144"/>
    </row>
    <row r="155" spans="1:4" s="1" customFormat="1" x14ac:dyDescent="0.2">
      <c r="A155" s="144"/>
      <c r="B155" s="144"/>
      <c r="C155" s="144"/>
      <c r="D155" s="144"/>
    </row>
    <row r="156" spans="1:4" s="1" customFormat="1" x14ac:dyDescent="0.2">
      <c r="A156" s="144"/>
      <c r="B156" s="144"/>
      <c r="C156" s="144"/>
      <c r="D156" s="144"/>
    </row>
    <row r="157" spans="1:4" s="1" customFormat="1" x14ac:dyDescent="0.2">
      <c r="A157" s="144"/>
      <c r="B157" s="144"/>
      <c r="C157" s="144"/>
      <c r="D157" s="144"/>
    </row>
    <row r="158" spans="1:4" s="1" customFormat="1" x14ac:dyDescent="0.2">
      <c r="A158" s="144"/>
      <c r="B158" s="144"/>
      <c r="C158" s="144"/>
      <c r="D158" s="144"/>
    </row>
    <row r="159" spans="1:4" s="1" customFormat="1" x14ac:dyDescent="0.2">
      <c r="A159" s="144"/>
      <c r="B159" s="144"/>
      <c r="C159" s="144"/>
      <c r="D159" s="144"/>
    </row>
    <row r="160" spans="1:4" s="1" customFormat="1" x14ac:dyDescent="0.2">
      <c r="A160" s="144"/>
      <c r="B160" s="144"/>
      <c r="C160" s="144"/>
      <c r="D160" s="144"/>
    </row>
    <row r="161" spans="1:4" s="1" customFormat="1" x14ac:dyDescent="0.2">
      <c r="A161" s="144"/>
      <c r="B161" s="144"/>
      <c r="C161" s="144"/>
      <c r="D161" s="144"/>
    </row>
    <row r="162" spans="1:4" s="1" customFormat="1" x14ac:dyDescent="0.2">
      <c r="A162" s="144"/>
      <c r="B162" s="144"/>
      <c r="C162" s="144"/>
      <c r="D162" s="144"/>
    </row>
    <row r="163" spans="1:4" s="1" customFormat="1" x14ac:dyDescent="0.2">
      <c r="A163" s="144"/>
      <c r="B163" s="144"/>
      <c r="C163" s="144"/>
      <c r="D163" s="144"/>
    </row>
    <row r="164" spans="1:4" s="1" customFormat="1" x14ac:dyDescent="0.2">
      <c r="A164" s="144"/>
      <c r="B164" s="144"/>
      <c r="C164" s="144"/>
      <c r="D164" s="144"/>
    </row>
    <row r="165" spans="1:4" s="1" customFormat="1" x14ac:dyDescent="0.2">
      <c r="A165" s="144"/>
      <c r="B165" s="144"/>
      <c r="C165" s="144"/>
      <c r="D165" s="144"/>
    </row>
    <row r="166" spans="1:4" s="1" customFormat="1" x14ac:dyDescent="0.2">
      <c r="A166" s="144"/>
      <c r="B166" s="144"/>
      <c r="C166" s="144"/>
      <c r="D166" s="144"/>
    </row>
    <row r="167" spans="1:4" s="1" customFormat="1" x14ac:dyDescent="0.2">
      <c r="A167" s="144"/>
      <c r="B167" s="144"/>
      <c r="C167" s="144"/>
      <c r="D167" s="144"/>
    </row>
    <row r="168" spans="1:4" s="1" customFormat="1" x14ac:dyDescent="0.2">
      <c r="A168" s="144"/>
      <c r="B168" s="144"/>
      <c r="C168" s="144"/>
      <c r="D168" s="144"/>
    </row>
    <row r="169" spans="1:4" s="1" customFormat="1" x14ac:dyDescent="0.2">
      <c r="A169" s="144"/>
      <c r="B169" s="144"/>
      <c r="C169" s="144"/>
      <c r="D169" s="144"/>
    </row>
    <row r="170" spans="1:4" s="1" customFormat="1" x14ac:dyDescent="0.2">
      <c r="A170" s="144"/>
      <c r="B170" s="144"/>
      <c r="C170" s="144"/>
      <c r="D170" s="144"/>
    </row>
    <row r="171" spans="1:4" s="1" customFormat="1" x14ac:dyDescent="0.2">
      <c r="A171" s="144"/>
      <c r="B171" s="144"/>
      <c r="C171" s="144"/>
      <c r="D171" s="144"/>
    </row>
    <row r="172" spans="1:4" s="1" customFormat="1" x14ac:dyDescent="0.2">
      <c r="A172" s="144"/>
      <c r="B172" s="144"/>
      <c r="C172" s="144"/>
      <c r="D172" s="144"/>
    </row>
    <row r="173" spans="1:4" s="1" customFormat="1" x14ac:dyDescent="0.2">
      <c r="A173" s="144"/>
      <c r="B173" s="144"/>
      <c r="C173" s="144"/>
      <c r="D173" s="144"/>
    </row>
    <row r="174" spans="1:4" s="1" customFormat="1" x14ac:dyDescent="0.2">
      <c r="A174" s="144"/>
      <c r="B174" s="144"/>
      <c r="C174" s="144"/>
      <c r="D174" s="144"/>
    </row>
    <row r="175" spans="1:4" s="1" customFormat="1" x14ac:dyDescent="0.2">
      <c r="A175" s="144"/>
      <c r="B175" s="144"/>
      <c r="C175" s="144"/>
      <c r="D175" s="144"/>
    </row>
    <row r="176" spans="1:4" s="1" customFormat="1" x14ac:dyDescent="0.2">
      <c r="A176" s="144"/>
      <c r="B176" s="144"/>
      <c r="C176" s="144"/>
      <c r="D176" s="144"/>
    </row>
    <row r="177" spans="1:4" s="1" customFormat="1" x14ac:dyDescent="0.2">
      <c r="A177" s="144"/>
      <c r="B177" s="144"/>
      <c r="C177" s="144"/>
      <c r="D177" s="144"/>
    </row>
    <row r="178" spans="1:4" s="1" customFormat="1" x14ac:dyDescent="0.2">
      <c r="A178" s="144"/>
      <c r="B178" s="144"/>
      <c r="C178" s="144"/>
      <c r="D178" s="144"/>
    </row>
    <row r="179" spans="1:4" s="1" customFormat="1" x14ac:dyDescent="0.2">
      <c r="A179" s="144"/>
      <c r="B179" s="144"/>
      <c r="C179" s="144"/>
      <c r="D179" s="144"/>
    </row>
    <row r="180" spans="1:4" s="1" customFormat="1" x14ac:dyDescent="0.2">
      <c r="A180" s="144"/>
      <c r="B180" s="144"/>
      <c r="C180" s="144"/>
      <c r="D180" s="144"/>
    </row>
    <row r="181" spans="1:4" s="1" customFormat="1" x14ac:dyDescent="0.2">
      <c r="A181" s="144"/>
      <c r="B181" s="144"/>
      <c r="C181" s="144"/>
      <c r="D181" s="144"/>
    </row>
    <row r="182" spans="1:4" s="1" customFormat="1" x14ac:dyDescent="0.2">
      <c r="A182" s="144"/>
      <c r="B182" s="144"/>
      <c r="C182" s="144"/>
      <c r="D182" s="144"/>
    </row>
    <row r="183" spans="1:4" s="1" customFormat="1" x14ac:dyDescent="0.2">
      <c r="A183" s="144"/>
      <c r="B183" s="144"/>
      <c r="C183" s="144"/>
      <c r="D183" s="144"/>
    </row>
    <row r="184" spans="1:4" s="1" customFormat="1" x14ac:dyDescent="0.2">
      <c r="A184" s="144"/>
      <c r="B184" s="144"/>
      <c r="C184" s="144"/>
      <c r="D184" s="144"/>
    </row>
    <row r="185" spans="1:4" s="1" customFormat="1" x14ac:dyDescent="0.2">
      <c r="A185" s="144"/>
      <c r="B185" s="144"/>
      <c r="C185" s="144"/>
      <c r="D185" s="144"/>
    </row>
    <row r="186" spans="1:4" s="1" customFormat="1" x14ac:dyDescent="0.2">
      <c r="A186" s="144"/>
      <c r="B186" s="144"/>
      <c r="C186" s="144"/>
      <c r="D186" s="144"/>
    </row>
    <row r="187" spans="1:4" s="1" customFormat="1" x14ac:dyDescent="0.2">
      <c r="A187" s="144"/>
      <c r="B187" s="144"/>
      <c r="C187" s="144"/>
      <c r="D187" s="144"/>
    </row>
    <row r="188" spans="1:4" s="1" customFormat="1" x14ac:dyDescent="0.2">
      <c r="A188" s="144"/>
      <c r="B188" s="144"/>
      <c r="C188" s="144"/>
      <c r="D188" s="144"/>
    </row>
    <row r="189" spans="1:4" s="1" customFormat="1" x14ac:dyDescent="0.2">
      <c r="A189" s="144"/>
      <c r="B189" s="144"/>
      <c r="C189" s="144"/>
      <c r="D189" s="144"/>
    </row>
    <row r="190" spans="1:4" s="1" customFormat="1" x14ac:dyDescent="0.2">
      <c r="A190" s="144"/>
      <c r="B190" s="144"/>
      <c r="C190" s="144"/>
      <c r="D190" s="144"/>
    </row>
    <row r="191" spans="1:4" s="1" customFormat="1" x14ac:dyDescent="0.2">
      <c r="A191" s="144"/>
      <c r="B191" s="144"/>
      <c r="C191" s="144"/>
      <c r="D191" s="144"/>
    </row>
    <row r="192" spans="1:4" s="1" customFormat="1" x14ac:dyDescent="0.2">
      <c r="A192" s="144"/>
      <c r="B192" s="144"/>
      <c r="C192" s="144"/>
      <c r="D192" s="144"/>
    </row>
    <row r="193" spans="1:4" s="1" customFormat="1" x14ac:dyDescent="0.2">
      <c r="A193" s="144"/>
      <c r="B193" s="144"/>
      <c r="C193" s="144"/>
      <c r="D193" s="144"/>
    </row>
    <row r="194" spans="1:4" s="1" customFormat="1" x14ac:dyDescent="0.2">
      <c r="A194" s="144"/>
      <c r="B194" s="144"/>
      <c r="C194" s="144"/>
      <c r="D194" s="144"/>
    </row>
    <row r="195" spans="1:4" s="1" customFormat="1" x14ac:dyDescent="0.2">
      <c r="A195" s="144"/>
      <c r="B195" s="144"/>
      <c r="C195" s="144"/>
      <c r="D195" s="144"/>
    </row>
    <row r="196" spans="1:4" s="1" customFormat="1" x14ac:dyDescent="0.2">
      <c r="A196" s="144"/>
      <c r="B196" s="144"/>
      <c r="C196" s="144"/>
      <c r="D196" s="144"/>
    </row>
    <row r="197" spans="1:4" s="1" customFormat="1" x14ac:dyDescent="0.2">
      <c r="A197" s="144"/>
      <c r="B197" s="144"/>
      <c r="C197" s="144"/>
      <c r="D197" s="144"/>
    </row>
    <row r="198" spans="1:4" s="1" customFormat="1" x14ac:dyDescent="0.2">
      <c r="A198" s="144"/>
      <c r="B198" s="144"/>
      <c r="C198" s="144"/>
      <c r="D198" s="144"/>
    </row>
    <row r="199" spans="1:4" s="1" customFormat="1" x14ac:dyDescent="0.2">
      <c r="A199" s="144"/>
      <c r="B199" s="144"/>
      <c r="C199" s="144"/>
      <c r="D199" s="144"/>
    </row>
    <row r="200" spans="1:4" s="1" customFormat="1" x14ac:dyDescent="0.2">
      <c r="A200" s="144"/>
      <c r="B200" s="144"/>
      <c r="C200" s="144"/>
      <c r="D200" s="144"/>
    </row>
    <row r="201" spans="1:4" s="1" customFormat="1" x14ac:dyDescent="0.2">
      <c r="A201" s="144"/>
      <c r="B201" s="144"/>
      <c r="C201" s="144"/>
      <c r="D201" s="144"/>
    </row>
    <row r="202" spans="1:4" s="1" customFormat="1" x14ac:dyDescent="0.2">
      <c r="A202" s="144"/>
      <c r="B202" s="144"/>
      <c r="C202" s="144"/>
      <c r="D202" s="144"/>
    </row>
    <row r="203" spans="1:4" s="1" customFormat="1" x14ac:dyDescent="0.2">
      <c r="A203" s="144"/>
      <c r="B203" s="144"/>
      <c r="C203" s="144"/>
      <c r="D203" s="144"/>
    </row>
    <row r="204" spans="1:4" s="1" customFormat="1" x14ac:dyDescent="0.2">
      <c r="A204" s="144"/>
      <c r="B204" s="144"/>
      <c r="C204" s="144"/>
      <c r="D204" s="144"/>
    </row>
    <row r="205" spans="1:4" s="1" customFormat="1" x14ac:dyDescent="0.2">
      <c r="A205" s="144"/>
      <c r="B205" s="144"/>
      <c r="C205" s="144"/>
      <c r="D205" s="144"/>
    </row>
    <row r="206" spans="1:4" s="1" customFormat="1" x14ac:dyDescent="0.2">
      <c r="A206" s="144"/>
      <c r="B206" s="144"/>
      <c r="C206" s="144"/>
      <c r="D206" s="144"/>
    </row>
    <row r="207" spans="1:4" s="1" customFormat="1" x14ac:dyDescent="0.2">
      <c r="A207" s="144"/>
      <c r="B207" s="144"/>
      <c r="C207" s="144"/>
      <c r="D207" s="144"/>
    </row>
    <row r="208" spans="1:4" s="1" customFormat="1" x14ac:dyDescent="0.2">
      <c r="A208" s="144"/>
      <c r="B208" s="144"/>
      <c r="C208" s="144"/>
      <c r="D208" s="144"/>
    </row>
    <row r="209" spans="1:4" s="1" customFormat="1" x14ac:dyDescent="0.2">
      <c r="A209" s="144"/>
      <c r="B209" s="144"/>
      <c r="C209" s="144"/>
      <c r="D209" s="144"/>
    </row>
    <row r="210" spans="1:4" s="1" customFormat="1" x14ac:dyDescent="0.2">
      <c r="A210" s="144"/>
      <c r="B210" s="144"/>
      <c r="C210" s="144"/>
      <c r="D210" s="144"/>
    </row>
    <row r="211" spans="1:4" s="1" customFormat="1" x14ac:dyDescent="0.2">
      <c r="A211" s="144"/>
      <c r="B211" s="144"/>
      <c r="C211" s="144"/>
      <c r="D211" s="144"/>
    </row>
    <row r="212" spans="1:4" s="1" customFormat="1" x14ac:dyDescent="0.2">
      <c r="A212" s="144"/>
      <c r="B212" s="144"/>
      <c r="C212" s="144"/>
      <c r="D212" s="144"/>
    </row>
    <row r="213" spans="1:4" s="1" customFormat="1" x14ac:dyDescent="0.2">
      <c r="A213" s="144"/>
      <c r="B213" s="144"/>
      <c r="C213" s="144"/>
      <c r="D213" s="144"/>
    </row>
    <row r="214" spans="1:4" s="1" customFormat="1" x14ac:dyDescent="0.2">
      <c r="A214" s="144"/>
      <c r="B214" s="144"/>
      <c r="C214" s="144"/>
      <c r="D214" s="144"/>
    </row>
  </sheetData>
  <mergeCells count="1">
    <mergeCell ref="A1:H1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1"/>
  <sheetViews>
    <sheetView zoomScaleNormal="100" workbookViewId="0">
      <selection activeCell="G9" sqref="G9"/>
    </sheetView>
  </sheetViews>
  <sheetFormatPr defaultRowHeight="12.75" x14ac:dyDescent="0.2"/>
  <cols>
    <col min="1" max="1" width="9.5703125" style="144" customWidth="1"/>
    <col min="2" max="2" width="54.140625" style="1" customWidth="1"/>
    <col min="3" max="3" width="14.28515625" style="2" customWidth="1"/>
    <col min="4" max="5" width="13.140625" style="2" customWidth="1"/>
    <col min="6" max="6" width="13" customWidth="1"/>
    <col min="7" max="7" width="15" style="185" customWidth="1"/>
    <col min="8" max="8" width="13.140625" customWidth="1"/>
    <col min="9" max="9" width="13.28515625" customWidth="1"/>
    <col min="10" max="10" width="15.140625" customWidth="1"/>
    <col min="11" max="11" width="9.42578125" bestFit="1" customWidth="1"/>
  </cols>
  <sheetData>
    <row r="1" spans="1:10" ht="31.9" customHeight="1" x14ac:dyDescent="0.2">
      <c r="A1" s="436" t="s">
        <v>165</v>
      </c>
      <c r="B1" s="437"/>
      <c r="C1" s="437"/>
      <c r="D1" s="437"/>
      <c r="E1" s="437"/>
    </row>
    <row r="2" spans="1:10" ht="27.6" customHeight="1" x14ac:dyDescent="0.2">
      <c r="A2" s="139" t="s">
        <v>96</v>
      </c>
      <c r="B2" s="140" t="s">
        <v>97</v>
      </c>
      <c r="C2" s="290" t="s">
        <v>308</v>
      </c>
      <c r="D2" s="289" t="s">
        <v>251</v>
      </c>
      <c r="E2" s="289" t="s">
        <v>310</v>
      </c>
      <c r="F2" s="114"/>
      <c r="G2" s="114"/>
      <c r="H2" s="114"/>
    </row>
    <row r="3" spans="1:10" ht="6" customHeight="1" x14ac:dyDescent="0.2">
      <c r="A3" s="142"/>
      <c r="B3" s="119"/>
      <c r="C3" s="120"/>
      <c r="D3" s="120"/>
      <c r="E3" s="120"/>
      <c r="F3" s="114"/>
      <c r="G3" s="114"/>
      <c r="H3" s="114"/>
    </row>
    <row r="4" spans="1:10" ht="17.25" customHeight="1" x14ac:dyDescent="0.2">
      <c r="A4" s="143" t="s">
        <v>166</v>
      </c>
      <c r="B4" s="400" t="s">
        <v>98</v>
      </c>
      <c r="C4" s="68">
        <f>C5+C81+C94+C104+C194+C216</f>
        <v>3759869000</v>
      </c>
      <c r="D4" s="68">
        <f>D5+D81+D94+D104+D194+D216</f>
        <v>-164611642</v>
      </c>
      <c r="E4" s="68">
        <f>E5+E81+E94+E104+E194+E216</f>
        <v>3595257358</v>
      </c>
      <c r="F4" s="59"/>
      <c r="G4" s="57"/>
      <c r="H4" s="57"/>
      <c r="I4" s="57"/>
      <c r="J4" s="81"/>
    </row>
    <row r="5" spans="1:10" s="216" customFormat="1" ht="20.25" customHeight="1" x14ac:dyDescent="0.2">
      <c r="A5" s="348">
        <v>100</v>
      </c>
      <c r="B5" s="349" t="s">
        <v>99</v>
      </c>
      <c r="C5" s="61">
        <f>C7+C52+C61+C69+C74</f>
        <v>252658500</v>
      </c>
      <c r="D5" s="61">
        <f>D7+D52+D61+D69+D74</f>
        <v>-20639500</v>
      </c>
      <c r="E5" s="61">
        <f>E7+E52+E61+E69+E74</f>
        <v>232019000</v>
      </c>
      <c r="F5" s="213"/>
      <c r="G5" s="214"/>
      <c r="H5" s="215"/>
      <c r="I5" s="260"/>
    </row>
    <row r="6" spans="1:10" x14ac:dyDescent="0.2">
      <c r="C6" s="57"/>
      <c r="D6" s="57"/>
      <c r="E6" s="57"/>
      <c r="F6" s="59"/>
      <c r="G6" s="123"/>
      <c r="H6" s="123"/>
      <c r="I6" s="123"/>
    </row>
    <row r="7" spans="1:10" x14ac:dyDescent="0.2">
      <c r="A7" s="145" t="s">
        <v>100</v>
      </c>
      <c r="B7" s="69" t="s">
        <v>101</v>
      </c>
      <c r="C7" s="57">
        <f t="shared" ref="C7" si="0">C8+C16+C42+C48</f>
        <v>205873500</v>
      </c>
      <c r="D7" s="57">
        <f t="shared" ref="D7:E7" si="1">D8+D16+D42+D48</f>
        <v>-4004000</v>
      </c>
      <c r="E7" s="57">
        <f t="shared" si="1"/>
        <v>201869500</v>
      </c>
      <c r="F7" s="59"/>
      <c r="G7" s="59"/>
      <c r="H7" s="81"/>
    </row>
    <row r="8" spans="1:10" x14ac:dyDescent="0.2">
      <c r="A8" s="146">
        <v>31</v>
      </c>
      <c r="B8" s="69" t="s">
        <v>47</v>
      </c>
      <c r="C8" s="57">
        <f>C9+C11+C13</f>
        <v>103361450</v>
      </c>
      <c r="D8" s="57">
        <f>D9+D11+D13</f>
        <v>0</v>
      </c>
      <c r="E8" s="57">
        <f>E9+E11+E13</f>
        <v>103361450</v>
      </c>
      <c r="F8" s="59"/>
      <c r="G8" s="59"/>
      <c r="H8" s="81"/>
    </row>
    <row r="9" spans="1:10" s="392" customFormat="1" x14ac:dyDescent="0.2">
      <c r="A9" s="399">
        <v>311</v>
      </c>
      <c r="B9" s="390" t="s">
        <v>185</v>
      </c>
      <c r="C9" s="359">
        <f>C10</f>
        <v>85991700</v>
      </c>
      <c r="D9" s="359">
        <f>D10</f>
        <v>0</v>
      </c>
      <c r="E9" s="359">
        <f>E10</f>
        <v>85991700</v>
      </c>
      <c r="F9" s="60"/>
      <c r="G9" s="60"/>
      <c r="H9" s="394"/>
    </row>
    <row r="10" spans="1:10" s="392" customFormat="1" hidden="1" x14ac:dyDescent="0.2">
      <c r="A10" s="147">
        <v>3111</v>
      </c>
      <c r="B10" s="70" t="s">
        <v>307</v>
      </c>
      <c r="C10" s="71">
        <f>'rashodi-opći dio'!F7</f>
        <v>85991700</v>
      </c>
      <c r="D10" s="71">
        <f>'rashodi-opći dio'!G7</f>
        <v>0</v>
      </c>
      <c r="E10" s="71">
        <f>'rashodi-opći dio'!H7</f>
        <v>85991700</v>
      </c>
      <c r="F10" s="66"/>
      <c r="G10" s="66"/>
      <c r="H10" s="66"/>
    </row>
    <row r="11" spans="1:10" s="392" customFormat="1" x14ac:dyDescent="0.2">
      <c r="A11" s="387">
        <v>312</v>
      </c>
      <c r="B11" s="390" t="s">
        <v>48</v>
      </c>
      <c r="C11" s="79">
        <f>C12</f>
        <v>2579150</v>
      </c>
      <c r="D11" s="79">
        <f>D12</f>
        <v>0</v>
      </c>
      <c r="E11" s="79">
        <f>E12</f>
        <v>2579150</v>
      </c>
      <c r="F11" s="66"/>
      <c r="G11" s="66"/>
      <c r="H11" s="66"/>
    </row>
    <row r="12" spans="1:10" s="392" customFormat="1" hidden="1" x14ac:dyDescent="0.2">
      <c r="A12" s="147">
        <v>3121</v>
      </c>
      <c r="B12" s="70" t="s">
        <v>102</v>
      </c>
      <c r="C12" s="71">
        <f>'rashodi-opći dio'!F9</f>
        <v>2579150</v>
      </c>
      <c r="D12" s="71">
        <f>'rashodi-opći dio'!G9</f>
        <v>0</v>
      </c>
      <c r="E12" s="71">
        <f>'rashodi-opći dio'!H9</f>
        <v>2579150</v>
      </c>
      <c r="F12" s="66"/>
      <c r="G12" s="66"/>
      <c r="H12" s="66"/>
    </row>
    <row r="13" spans="1:10" s="392" customFormat="1" x14ac:dyDescent="0.2">
      <c r="A13" s="387">
        <v>313</v>
      </c>
      <c r="B13" s="390" t="s">
        <v>189</v>
      </c>
      <c r="C13" s="79">
        <f t="shared" ref="C13" si="2">SUM(C14:C15)</f>
        <v>14790600</v>
      </c>
      <c r="D13" s="79">
        <f t="shared" ref="D13:E13" si="3">SUM(D14:D15)</f>
        <v>0</v>
      </c>
      <c r="E13" s="79">
        <f t="shared" si="3"/>
        <v>14790600</v>
      </c>
      <c r="F13" s="66"/>
      <c r="G13" s="66"/>
      <c r="H13" s="66"/>
    </row>
    <row r="14" spans="1:10" hidden="1" x14ac:dyDescent="0.2">
      <c r="A14" s="147">
        <v>3132</v>
      </c>
      <c r="B14" s="70" t="s">
        <v>151</v>
      </c>
      <c r="C14" s="71">
        <f>'rashodi-opći dio'!F11</f>
        <v>13328800</v>
      </c>
      <c r="D14" s="71">
        <f>'rashodi-opći dio'!G11</f>
        <v>0</v>
      </c>
      <c r="E14" s="71">
        <f>'rashodi-opći dio'!H11</f>
        <v>13328800</v>
      </c>
      <c r="F14" s="66"/>
      <c r="G14" s="66"/>
      <c r="H14" s="66"/>
    </row>
    <row r="15" spans="1:10" hidden="1" x14ac:dyDescent="0.2">
      <c r="A15" s="147">
        <v>3133</v>
      </c>
      <c r="B15" s="70" t="s">
        <v>103</v>
      </c>
      <c r="C15" s="71">
        <f>'rashodi-opći dio'!F12</f>
        <v>1461800</v>
      </c>
      <c r="D15" s="71">
        <f>'rashodi-opći dio'!G12</f>
        <v>0</v>
      </c>
      <c r="E15" s="71">
        <f>'rashodi-opći dio'!H12</f>
        <v>1461800</v>
      </c>
      <c r="F15" s="66"/>
      <c r="G15" s="66"/>
      <c r="H15" s="66"/>
    </row>
    <row r="16" spans="1:10" x14ac:dyDescent="0.2">
      <c r="A16" s="141">
        <v>32</v>
      </c>
      <c r="B16" s="169" t="s">
        <v>5</v>
      </c>
      <c r="C16" s="68">
        <f t="shared" ref="C16" si="4">C17+C21+C26+C35</f>
        <v>56642050</v>
      </c>
      <c r="D16" s="68">
        <f t="shared" ref="D16:E16" si="5">D17+D21+D26+D35</f>
        <v>-3754000</v>
      </c>
      <c r="E16" s="68">
        <f t="shared" si="5"/>
        <v>52888050</v>
      </c>
      <c r="F16" s="66"/>
      <c r="G16" s="66"/>
      <c r="H16" s="66"/>
    </row>
    <row r="17" spans="1:8" s="392" customFormat="1" x14ac:dyDescent="0.2">
      <c r="A17" s="387">
        <v>321</v>
      </c>
      <c r="B17" s="390" t="s">
        <v>8</v>
      </c>
      <c r="C17" s="79">
        <f t="shared" ref="C17" si="6">SUM(C18:C20)</f>
        <v>4484050</v>
      </c>
      <c r="D17" s="79">
        <f t="shared" ref="D17:E17" si="7">SUM(D18:D20)</f>
        <v>-132000</v>
      </c>
      <c r="E17" s="79">
        <f t="shared" si="7"/>
        <v>4352050</v>
      </c>
      <c r="F17" s="66"/>
      <c r="G17" s="66"/>
      <c r="H17" s="66"/>
    </row>
    <row r="18" spans="1:8" s="392" customFormat="1" hidden="1" x14ac:dyDescent="0.2">
      <c r="A18" s="147">
        <v>3211</v>
      </c>
      <c r="B18" s="72" t="s">
        <v>298</v>
      </c>
      <c r="C18" s="71">
        <f>'rashodi-opći dio'!F15</f>
        <v>805000</v>
      </c>
      <c r="D18" s="71">
        <f>'rashodi-opći dio'!G15</f>
        <v>20000</v>
      </c>
      <c r="E18" s="71">
        <f>'rashodi-opći dio'!H15</f>
        <v>825000</v>
      </c>
      <c r="F18" s="66"/>
      <c r="G18" s="66"/>
      <c r="H18" s="66"/>
    </row>
    <row r="19" spans="1:8" s="392" customFormat="1" hidden="1" x14ac:dyDescent="0.2">
      <c r="A19" s="147">
        <v>3212</v>
      </c>
      <c r="B19" s="72" t="s">
        <v>299</v>
      </c>
      <c r="C19" s="71">
        <f>'rashodi-opći dio'!F16</f>
        <v>3137050</v>
      </c>
      <c r="D19" s="71">
        <f>'rashodi-opći dio'!G16</f>
        <v>0</v>
      </c>
      <c r="E19" s="71">
        <f>'rashodi-opći dio'!H16</f>
        <v>3137050</v>
      </c>
      <c r="F19" s="66"/>
      <c r="G19" s="66"/>
      <c r="H19" s="66"/>
    </row>
    <row r="20" spans="1:8" s="392" customFormat="1" hidden="1" x14ac:dyDescent="0.2">
      <c r="A20" s="148" t="s">
        <v>7</v>
      </c>
      <c r="B20" s="73" t="s">
        <v>300</v>
      </c>
      <c r="C20" s="71">
        <f>'rashodi-opći dio'!F17</f>
        <v>542000</v>
      </c>
      <c r="D20" s="71">
        <f>'rashodi-opći dio'!G17</f>
        <v>-152000</v>
      </c>
      <c r="E20" s="71">
        <f>'rashodi-opći dio'!H17</f>
        <v>390000</v>
      </c>
      <c r="F20" s="66"/>
      <c r="G20" s="66"/>
      <c r="H20" s="66"/>
    </row>
    <row r="21" spans="1:8" s="392" customFormat="1" x14ac:dyDescent="0.2">
      <c r="A21" s="387">
        <v>322</v>
      </c>
      <c r="B21" s="390" t="s">
        <v>49</v>
      </c>
      <c r="C21" s="79">
        <f t="shared" ref="C21" si="8">SUM(C22:C25)</f>
        <v>13912000</v>
      </c>
      <c r="D21" s="79">
        <f t="shared" ref="D21:E21" si="9">SUM(D22:D25)</f>
        <v>-334500</v>
      </c>
      <c r="E21" s="79">
        <f t="shared" si="9"/>
        <v>13577500</v>
      </c>
      <c r="F21" s="66"/>
      <c r="G21" s="66"/>
      <c r="H21" s="66"/>
    </row>
    <row r="22" spans="1:8" s="392" customFormat="1" hidden="1" x14ac:dyDescent="0.2">
      <c r="A22" s="148">
        <v>3221</v>
      </c>
      <c r="B22" s="70" t="s">
        <v>104</v>
      </c>
      <c r="C22" s="71">
        <f>'rashodi-opći dio'!F19</f>
        <v>1370000</v>
      </c>
      <c r="D22" s="71">
        <f>'rashodi-opći dio'!G19</f>
        <v>-95000</v>
      </c>
      <c r="E22" s="71">
        <f>'rashodi-opći dio'!H19</f>
        <v>1275000</v>
      </c>
      <c r="F22" s="66"/>
      <c r="G22" s="66"/>
      <c r="H22" s="66"/>
    </row>
    <row r="23" spans="1:8" s="392" customFormat="1" hidden="1" x14ac:dyDescent="0.2">
      <c r="A23" s="148">
        <v>3223</v>
      </c>
      <c r="B23" s="70" t="s">
        <v>301</v>
      </c>
      <c r="C23" s="71">
        <f>'rashodi-opći dio'!F20</f>
        <v>12162000</v>
      </c>
      <c r="D23" s="71">
        <f>'rashodi-opći dio'!G20</f>
        <v>-219500</v>
      </c>
      <c r="E23" s="71">
        <f>'rashodi-opći dio'!H20</f>
        <v>11942500</v>
      </c>
      <c r="F23" s="66"/>
      <c r="G23" s="66"/>
    </row>
    <row r="24" spans="1:8" s="392" customFormat="1" hidden="1" x14ac:dyDescent="0.2">
      <c r="A24" s="148" t="s">
        <v>9</v>
      </c>
      <c r="B24" s="170" t="s">
        <v>190</v>
      </c>
      <c r="C24" s="71">
        <f>'rashodi-opći dio'!F21</f>
        <v>230000</v>
      </c>
      <c r="D24" s="71">
        <f>'rashodi-opći dio'!G21</f>
        <v>-20000</v>
      </c>
      <c r="E24" s="71">
        <f>'rashodi-opći dio'!H21</f>
        <v>210000</v>
      </c>
      <c r="F24" s="66"/>
      <c r="G24" s="66"/>
    </row>
    <row r="25" spans="1:8" s="392" customFormat="1" hidden="1" x14ac:dyDescent="0.2">
      <c r="A25" s="148">
        <v>3227</v>
      </c>
      <c r="B25" s="71" t="s">
        <v>191</v>
      </c>
      <c r="C25" s="71">
        <f>'rashodi-opći dio'!F22</f>
        <v>150000</v>
      </c>
      <c r="D25" s="71">
        <f>'rashodi-opći dio'!G22</f>
        <v>0</v>
      </c>
      <c r="E25" s="71">
        <f>'rashodi-opći dio'!H22</f>
        <v>150000</v>
      </c>
      <c r="F25" s="66"/>
      <c r="G25" s="66"/>
    </row>
    <row r="26" spans="1:8" s="392" customFormat="1" x14ac:dyDescent="0.2">
      <c r="A26" s="387">
        <v>323</v>
      </c>
      <c r="B26" s="390" t="s">
        <v>10</v>
      </c>
      <c r="C26" s="79">
        <f t="shared" ref="C26" si="10">SUM(C27:C34)</f>
        <v>34982000</v>
      </c>
      <c r="D26" s="79">
        <f t="shared" ref="D26:E26" si="11">SUM(D27:D34)</f>
        <v>-3175500</v>
      </c>
      <c r="E26" s="79">
        <f t="shared" si="11"/>
        <v>31806500</v>
      </c>
      <c r="F26" s="66"/>
      <c r="G26" s="66"/>
    </row>
    <row r="27" spans="1:8" s="392" customFormat="1" hidden="1" x14ac:dyDescent="0.2">
      <c r="A27" s="149">
        <v>3231</v>
      </c>
      <c r="B27" s="70" t="s">
        <v>302</v>
      </c>
      <c r="C27" s="71">
        <f>'rashodi-opći dio'!F24</f>
        <v>4310000</v>
      </c>
      <c r="D27" s="71">
        <f>'rashodi-opći dio'!G24</f>
        <v>392000</v>
      </c>
      <c r="E27" s="71">
        <f>'rashodi-opći dio'!H24</f>
        <v>4702000</v>
      </c>
      <c r="F27" s="66"/>
      <c r="G27" s="66"/>
    </row>
    <row r="28" spans="1:8" s="392" customFormat="1" hidden="1" x14ac:dyDescent="0.2">
      <c r="A28" s="149">
        <v>3232</v>
      </c>
      <c r="B28" s="74" t="s">
        <v>11</v>
      </c>
      <c r="C28" s="71">
        <f>'rashodi-opći dio'!F25-'rashodi-opći dio'!F26-'rashodi-opći dio'!F28-'rashodi-opći dio'!F29</f>
        <v>13040000</v>
      </c>
      <c r="D28" s="71">
        <f>'rashodi-opći dio'!G25-'rashodi-opći dio'!G26-'rashodi-opći dio'!G28-'rashodi-opći dio'!G29</f>
        <v>-774000</v>
      </c>
      <c r="E28" s="71">
        <f>'rashodi-opći dio'!H25-'rashodi-opći dio'!H26-'rashodi-opći dio'!H28-'rashodi-opći dio'!H29</f>
        <v>12266000</v>
      </c>
      <c r="F28" s="66"/>
      <c r="G28" s="66"/>
    </row>
    <row r="29" spans="1:8" s="392" customFormat="1" hidden="1" x14ac:dyDescent="0.2">
      <c r="A29" s="149">
        <v>3233</v>
      </c>
      <c r="B29" s="72" t="s">
        <v>303</v>
      </c>
      <c r="C29" s="71">
        <f>'rashodi-opći dio'!F31</f>
        <v>1330000</v>
      </c>
      <c r="D29" s="71">
        <f>'rashodi-opći dio'!G31</f>
        <v>65000</v>
      </c>
      <c r="E29" s="71">
        <f>'rashodi-opći dio'!H31</f>
        <v>1395000</v>
      </c>
      <c r="F29" s="66"/>
      <c r="G29" s="66"/>
    </row>
    <row r="30" spans="1:8" s="392" customFormat="1" hidden="1" x14ac:dyDescent="0.2">
      <c r="A30" s="149">
        <v>3234</v>
      </c>
      <c r="B30" s="72" t="s">
        <v>105</v>
      </c>
      <c r="C30" s="71">
        <f>'rashodi-opći dio'!F32</f>
        <v>6330000</v>
      </c>
      <c r="D30" s="71">
        <f>'rashodi-opći dio'!G32</f>
        <v>-60500</v>
      </c>
      <c r="E30" s="71">
        <f>'rashodi-opći dio'!H32</f>
        <v>6269500</v>
      </c>
      <c r="F30" s="66"/>
      <c r="G30" s="66"/>
    </row>
    <row r="31" spans="1:8" s="392" customFormat="1" hidden="1" x14ac:dyDescent="0.2">
      <c r="A31" s="149">
        <v>3235</v>
      </c>
      <c r="B31" s="72" t="s">
        <v>106</v>
      </c>
      <c r="C31" s="71">
        <f>'rashodi-opći dio'!F33</f>
        <v>5100000</v>
      </c>
      <c r="D31" s="71">
        <f>'rashodi-opći dio'!G33</f>
        <v>-2052000</v>
      </c>
      <c r="E31" s="71">
        <f>'rashodi-opći dio'!H33</f>
        <v>3048000</v>
      </c>
      <c r="F31" s="66"/>
      <c r="G31" s="66"/>
    </row>
    <row r="32" spans="1:8" s="392" customFormat="1" hidden="1" x14ac:dyDescent="0.2">
      <c r="A32" s="149">
        <v>3236</v>
      </c>
      <c r="B32" s="72" t="s">
        <v>304</v>
      </c>
      <c r="C32" s="71">
        <f>'rashodi-opći dio'!F34</f>
        <v>1000000</v>
      </c>
      <c r="D32" s="71">
        <f>'rashodi-opći dio'!G34</f>
        <v>0</v>
      </c>
      <c r="E32" s="71">
        <f>'rashodi-opći dio'!H34</f>
        <v>1000000</v>
      </c>
      <c r="F32" s="66"/>
      <c r="G32" s="66"/>
    </row>
    <row r="33" spans="1:7" s="392" customFormat="1" hidden="1" x14ac:dyDescent="0.2">
      <c r="A33" s="149">
        <v>3237</v>
      </c>
      <c r="B33" s="74" t="s">
        <v>305</v>
      </c>
      <c r="C33" s="71">
        <f>'rashodi-opći dio'!F35-'rashodi-opći dio'!F36</f>
        <v>2020000</v>
      </c>
      <c r="D33" s="71">
        <f>'rashodi-opći dio'!G35-'rashodi-opći dio'!G36</f>
        <v>-470000</v>
      </c>
      <c r="E33" s="71">
        <f>'rashodi-opći dio'!H35-'rashodi-opći dio'!H36</f>
        <v>1550000</v>
      </c>
      <c r="F33" s="66"/>
      <c r="G33" s="66"/>
    </row>
    <row r="34" spans="1:7" s="392" customFormat="1" hidden="1" x14ac:dyDescent="0.2">
      <c r="A34" s="149">
        <v>3239</v>
      </c>
      <c r="B34" s="74" t="s">
        <v>306</v>
      </c>
      <c r="C34" s="71">
        <f>'rashodi-opći dio'!F40</f>
        <v>1852000</v>
      </c>
      <c r="D34" s="71">
        <f>'rashodi-opći dio'!G40</f>
        <v>-276000</v>
      </c>
      <c r="E34" s="71">
        <f>'rashodi-opći dio'!H40</f>
        <v>1576000</v>
      </c>
      <c r="F34" s="66"/>
      <c r="G34" s="66"/>
    </row>
    <row r="35" spans="1:7" s="392" customFormat="1" x14ac:dyDescent="0.2">
      <c r="A35" s="387">
        <v>329</v>
      </c>
      <c r="B35" s="390" t="s">
        <v>51</v>
      </c>
      <c r="C35" s="79">
        <f t="shared" ref="C35" si="12">SUM(C36:C41)</f>
        <v>3264000</v>
      </c>
      <c r="D35" s="79">
        <f t="shared" ref="D35:E35" si="13">SUM(D36:D41)</f>
        <v>-112000</v>
      </c>
      <c r="E35" s="79">
        <f t="shared" si="13"/>
        <v>3152000</v>
      </c>
      <c r="F35" s="66"/>
      <c r="G35" s="66"/>
    </row>
    <row r="36" spans="1:7" hidden="1" x14ac:dyDescent="0.2">
      <c r="A36" s="149">
        <v>3291</v>
      </c>
      <c r="B36" s="75" t="s">
        <v>152</v>
      </c>
      <c r="C36" s="71">
        <f>'rashodi-opći dio'!F42</f>
        <v>360000</v>
      </c>
      <c r="D36" s="71">
        <f>'rashodi-opći dio'!G42</f>
        <v>0</v>
      </c>
      <c r="E36" s="71">
        <f>'rashodi-opći dio'!H42</f>
        <v>360000</v>
      </c>
      <c r="F36" s="66"/>
      <c r="G36" s="66"/>
    </row>
    <row r="37" spans="1:7" hidden="1" x14ac:dyDescent="0.2">
      <c r="A37" s="149">
        <v>3292</v>
      </c>
      <c r="B37" s="75" t="s">
        <v>153</v>
      </c>
      <c r="C37" s="71">
        <f>'rashodi-opći dio'!F43</f>
        <v>840000</v>
      </c>
      <c r="D37" s="71">
        <f>'rashodi-opći dio'!G43</f>
        <v>-150000</v>
      </c>
      <c r="E37" s="71">
        <f>'rashodi-opći dio'!H43</f>
        <v>690000</v>
      </c>
      <c r="F37" s="66"/>
      <c r="G37" s="66"/>
    </row>
    <row r="38" spans="1:7" hidden="1" x14ac:dyDescent="0.2">
      <c r="A38" s="149">
        <v>3293</v>
      </c>
      <c r="B38" s="75" t="s">
        <v>154</v>
      </c>
      <c r="C38" s="71">
        <f>'rashodi-opći dio'!F44</f>
        <v>175000</v>
      </c>
      <c r="D38" s="71">
        <f>'rashodi-opći dio'!G44</f>
        <v>0</v>
      </c>
      <c r="E38" s="71">
        <f>'rashodi-opći dio'!H44</f>
        <v>175000</v>
      </c>
      <c r="F38" s="66"/>
      <c r="G38" s="66"/>
    </row>
    <row r="39" spans="1:7" hidden="1" x14ac:dyDescent="0.2">
      <c r="A39" s="149">
        <v>3294</v>
      </c>
      <c r="B39" s="75" t="s">
        <v>107</v>
      </c>
      <c r="C39" s="71">
        <f>'rashodi-opći dio'!F45</f>
        <v>173000</v>
      </c>
      <c r="D39" s="71">
        <f>'rashodi-opći dio'!G45</f>
        <v>0</v>
      </c>
      <c r="E39" s="71">
        <f>'rashodi-opći dio'!H45</f>
        <v>173000</v>
      </c>
      <c r="F39" s="66"/>
      <c r="G39" s="66"/>
    </row>
    <row r="40" spans="1:7" hidden="1" x14ac:dyDescent="0.2">
      <c r="A40" s="149">
        <v>3295</v>
      </c>
      <c r="B40" s="48" t="s">
        <v>174</v>
      </c>
      <c r="C40" s="71">
        <f>'rashodi-opći dio'!F46</f>
        <v>431000</v>
      </c>
      <c r="D40" s="71">
        <f>'rashodi-opći dio'!G46</f>
        <v>-55000</v>
      </c>
      <c r="E40" s="71">
        <f>'rashodi-opći dio'!H46</f>
        <v>376000</v>
      </c>
      <c r="F40" s="66"/>
      <c r="G40" s="66"/>
    </row>
    <row r="41" spans="1:7" hidden="1" x14ac:dyDescent="0.2">
      <c r="A41" s="149">
        <v>3299</v>
      </c>
      <c r="B41" s="70" t="s">
        <v>108</v>
      </c>
      <c r="C41" s="71">
        <f>'rashodi-opći dio'!F47</f>
        <v>1285000</v>
      </c>
      <c r="D41" s="71">
        <f>'rashodi-opći dio'!G47</f>
        <v>93000</v>
      </c>
      <c r="E41" s="71">
        <f>'rashodi-opći dio'!H47</f>
        <v>1378000</v>
      </c>
      <c r="F41" s="66"/>
      <c r="G41" s="66"/>
    </row>
    <row r="42" spans="1:7" x14ac:dyDescent="0.2">
      <c r="A42" s="141">
        <v>34</v>
      </c>
      <c r="B42" s="69" t="s">
        <v>192</v>
      </c>
      <c r="C42" s="68">
        <f t="shared" ref="C42:E42" si="14">C43</f>
        <v>37820000</v>
      </c>
      <c r="D42" s="68">
        <f t="shared" si="14"/>
        <v>0</v>
      </c>
      <c r="E42" s="68">
        <f t="shared" si="14"/>
        <v>37820000</v>
      </c>
      <c r="F42" s="66"/>
      <c r="G42" s="66"/>
    </row>
    <row r="43" spans="1:7" s="392" customFormat="1" x14ac:dyDescent="0.2">
      <c r="A43" s="387">
        <v>343</v>
      </c>
      <c r="B43" s="390" t="s">
        <v>60</v>
      </c>
      <c r="C43" s="58">
        <f t="shared" ref="C43" si="15">SUM(C44:C47)</f>
        <v>37820000</v>
      </c>
      <c r="D43" s="58">
        <f t="shared" ref="D43:E43" si="16">SUM(D44:D47)</f>
        <v>0</v>
      </c>
      <c r="E43" s="58">
        <f t="shared" si="16"/>
        <v>37820000</v>
      </c>
      <c r="F43" s="66"/>
      <c r="G43" s="66"/>
    </row>
    <row r="44" spans="1:7" hidden="1" x14ac:dyDescent="0.2">
      <c r="A44" s="150">
        <v>3431</v>
      </c>
      <c r="B44" s="76" t="s">
        <v>155</v>
      </c>
      <c r="C44" s="71">
        <f>'rashodi-opći dio'!F55</f>
        <v>320000</v>
      </c>
      <c r="D44" s="71">
        <f>'rashodi-opći dio'!G55</f>
        <v>0</v>
      </c>
      <c r="E44" s="71">
        <f>'rashodi-opći dio'!H55</f>
        <v>320000</v>
      </c>
      <c r="F44" s="66"/>
      <c r="G44" s="66"/>
    </row>
    <row r="45" spans="1:7" hidden="1" x14ac:dyDescent="0.2">
      <c r="A45" s="150">
        <v>3432</v>
      </c>
      <c r="B45" s="76" t="s">
        <v>156</v>
      </c>
      <c r="C45" s="71">
        <f>'rashodi-opći dio'!F56</f>
        <v>0</v>
      </c>
      <c r="D45" s="71">
        <f>'rashodi-opći dio'!G56</f>
        <v>2500000</v>
      </c>
      <c r="E45" s="71">
        <f>'rashodi-opći dio'!H56</f>
        <v>2500000</v>
      </c>
      <c r="F45" s="66"/>
      <c r="G45" s="66"/>
    </row>
    <row r="46" spans="1:7" hidden="1" x14ac:dyDescent="0.2">
      <c r="A46" s="150">
        <v>3433</v>
      </c>
      <c r="B46" s="76" t="s">
        <v>157</v>
      </c>
      <c r="C46" s="71">
        <f>'rashodi-opći dio'!F57</f>
        <v>5500000</v>
      </c>
      <c r="D46" s="71">
        <f>'rashodi-opći dio'!G57</f>
        <v>-500000</v>
      </c>
      <c r="E46" s="71">
        <f>'rashodi-opći dio'!H57</f>
        <v>5000000</v>
      </c>
      <c r="F46" s="66"/>
      <c r="G46" s="66"/>
    </row>
    <row r="47" spans="1:7" hidden="1" x14ac:dyDescent="0.2">
      <c r="A47" s="150">
        <v>3434</v>
      </c>
      <c r="B47" s="76" t="s">
        <v>158</v>
      </c>
      <c r="C47" s="71">
        <f>'rashodi-opći dio'!F58</f>
        <v>32000000</v>
      </c>
      <c r="D47" s="71">
        <f>'rashodi-opći dio'!G58</f>
        <v>-2000000</v>
      </c>
      <c r="E47" s="71">
        <f>'rashodi-opći dio'!H58</f>
        <v>30000000</v>
      </c>
      <c r="F47" s="66"/>
      <c r="G47" s="66"/>
    </row>
    <row r="48" spans="1:7" x14ac:dyDescent="0.2">
      <c r="A48" s="141">
        <v>38</v>
      </c>
      <c r="B48" s="69" t="s">
        <v>193</v>
      </c>
      <c r="C48" s="68">
        <f t="shared" ref="C48:E49" si="17">C49</f>
        <v>8050000</v>
      </c>
      <c r="D48" s="68">
        <f t="shared" si="17"/>
        <v>-250000</v>
      </c>
      <c r="E48" s="68">
        <f t="shared" si="17"/>
        <v>7800000</v>
      </c>
      <c r="F48" s="66"/>
      <c r="G48" s="66"/>
    </row>
    <row r="49" spans="1:11" s="392" customFormat="1" x14ac:dyDescent="0.2">
      <c r="A49" s="387">
        <v>383</v>
      </c>
      <c r="B49" s="171" t="s">
        <v>194</v>
      </c>
      <c r="C49" s="79">
        <f t="shared" si="17"/>
        <v>8050000</v>
      </c>
      <c r="D49" s="79">
        <f t="shared" si="17"/>
        <v>-250000</v>
      </c>
      <c r="E49" s="79">
        <f t="shared" si="17"/>
        <v>7800000</v>
      </c>
      <c r="F49" s="66"/>
      <c r="G49" s="66"/>
    </row>
    <row r="50" spans="1:11" hidden="1" x14ac:dyDescent="0.2">
      <c r="A50" s="147">
        <v>3831</v>
      </c>
      <c r="B50" s="72" t="s">
        <v>109</v>
      </c>
      <c r="C50" s="71">
        <f>'rashodi-opći dio'!F65</f>
        <v>8050000</v>
      </c>
      <c r="D50" s="71">
        <f>'rashodi-opći dio'!G65</f>
        <v>-250000</v>
      </c>
      <c r="E50" s="71">
        <f>'rashodi-opći dio'!H65</f>
        <v>7800000</v>
      </c>
      <c r="F50" s="66"/>
      <c r="G50" s="66"/>
    </row>
    <row r="51" spans="1:11" x14ac:dyDescent="0.2">
      <c r="A51" s="141"/>
      <c r="B51" s="69"/>
      <c r="C51" s="46"/>
      <c r="D51" s="46"/>
      <c r="E51" s="46"/>
      <c r="F51" s="60"/>
      <c r="G51" s="60"/>
    </row>
    <row r="52" spans="1:11" x14ac:dyDescent="0.2">
      <c r="A52" s="151" t="s">
        <v>110</v>
      </c>
      <c r="B52" s="77" t="s">
        <v>111</v>
      </c>
      <c r="C52" s="57">
        <f t="shared" ref="C52:E53" si="18">C53</f>
        <v>14750000</v>
      </c>
      <c r="D52" s="57">
        <f t="shared" si="18"/>
        <v>-8030500</v>
      </c>
      <c r="E52" s="57">
        <f t="shared" si="18"/>
        <v>6719500</v>
      </c>
      <c r="F52" s="59"/>
      <c r="G52" s="59"/>
      <c r="H52" s="59"/>
      <c r="K52" s="193"/>
    </row>
    <row r="53" spans="1:11" x14ac:dyDescent="0.2">
      <c r="A53" s="172">
        <v>42</v>
      </c>
      <c r="B53" s="169" t="s">
        <v>15</v>
      </c>
      <c r="C53" s="57">
        <f t="shared" si="18"/>
        <v>14750000</v>
      </c>
      <c r="D53" s="57">
        <f t="shared" si="18"/>
        <v>-8030500</v>
      </c>
      <c r="E53" s="57">
        <f t="shared" si="18"/>
        <v>6719500</v>
      </c>
      <c r="F53" s="59"/>
      <c r="G53" s="59"/>
    </row>
    <row r="54" spans="1:11" s="392" customFormat="1" x14ac:dyDescent="0.2">
      <c r="A54" s="176">
        <v>422</v>
      </c>
      <c r="B54" s="171" t="s">
        <v>23</v>
      </c>
      <c r="C54" s="359">
        <f>SUM(C55:C59)</f>
        <v>14750000</v>
      </c>
      <c r="D54" s="359">
        <f>SUM(D55:D59)</f>
        <v>-8030500</v>
      </c>
      <c r="E54" s="359">
        <f>SUM(E55:E59)</f>
        <v>6719500</v>
      </c>
      <c r="F54" s="60"/>
      <c r="G54" s="60"/>
    </row>
    <row r="55" spans="1:11" ht="13.15" hidden="1" customHeight="1" x14ac:dyDescent="0.2">
      <c r="A55" s="100" t="s">
        <v>21</v>
      </c>
      <c r="B55" s="78" t="s">
        <v>159</v>
      </c>
      <c r="C55" s="71">
        <f>'rashodi-opći dio'!F81</f>
        <v>3400000</v>
      </c>
      <c r="D55" s="71">
        <f>'rashodi-opći dio'!G81</f>
        <v>-1000000</v>
      </c>
      <c r="E55" s="71">
        <f>'rashodi-opći dio'!H81</f>
        <v>2400000</v>
      </c>
      <c r="F55" s="66"/>
      <c r="G55" s="66"/>
    </row>
    <row r="56" spans="1:11" ht="13.15" hidden="1" customHeight="1" x14ac:dyDescent="0.2">
      <c r="A56" s="148" t="s">
        <v>22</v>
      </c>
      <c r="B56" s="74" t="s">
        <v>160</v>
      </c>
      <c r="C56" s="71">
        <f>'rashodi-opći dio'!F82</f>
        <v>50000</v>
      </c>
      <c r="D56" s="71">
        <f>'rashodi-opći dio'!G82</f>
        <v>0</v>
      </c>
      <c r="E56" s="71">
        <f>'rashodi-opći dio'!H82</f>
        <v>50000</v>
      </c>
      <c r="F56" s="66"/>
      <c r="G56" s="66"/>
      <c r="H56" s="193"/>
    </row>
    <row r="57" spans="1:11" ht="13.15" hidden="1" customHeight="1" x14ac:dyDescent="0.2">
      <c r="A57" s="147">
        <v>4223</v>
      </c>
      <c r="B57" s="72" t="s">
        <v>161</v>
      </c>
      <c r="C57" s="71">
        <f>'rashodi-opći dio'!F83</f>
        <v>250000</v>
      </c>
      <c r="D57" s="71">
        <f>'rashodi-opći dio'!G83</f>
        <v>0</v>
      </c>
      <c r="E57" s="71">
        <f>'rashodi-opći dio'!H83</f>
        <v>250000</v>
      </c>
      <c r="F57" s="66"/>
      <c r="G57" s="66"/>
    </row>
    <row r="58" spans="1:11" ht="13.15" hidden="1" customHeight="1" x14ac:dyDescent="0.2">
      <c r="A58" s="148" t="s">
        <v>24</v>
      </c>
      <c r="B58" s="78" t="s">
        <v>162</v>
      </c>
      <c r="C58" s="71">
        <f>'rashodi-opći dio'!F84</f>
        <v>11050000</v>
      </c>
      <c r="D58" s="71">
        <f>'rashodi-opći dio'!G84</f>
        <v>-7030500</v>
      </c>
      <c r="E58" s="71">
        <f>'rashodi-opći dio'!H84</f>
        <v>4019500</v>
      </c>
      <c r="F58" s="66"/>
      <c r="G58" s="66"/>
    </row>
    <row r="59" spans="1:11" ht="12.75" hidden="1" customHeight="1" x14ac:dyDescent="0.2">
      <c r="A59" s="187">
        <v>4227</v>
      </c>
      <c r="B59" s="188" t="s">
        <v>216</v>
      </c>
      <c r="C59" s="186">
        <f>'rashodi-opći dio'!F85</f>
        <v>0</v>
      </c>
      <c r="D59" s="186">
        <f>'rashodi-opći dio'!G85</f>
        <v>0</v>
      </c>
      <c r="E59" s="186">
        <f>'rashodi-opći dio'!H85</f>
        <v>0</v>
      </c>
      <c r="F59" s="60"/>
      <c r="G59" s="60"/>
    </row>
    <row r="60" spans="1:11" s="185" customFormat="1" ht="12.75" customHeight="1" x14ac:dyDescent="0.2">
      <c r="A60" s="187"/>
      <c r="B60" s="188"/>
      <c r="C60" s="186"/>
      <c r="D60" s="186"/>
      <c r="E60" s="186"/>
      <c r="F60" s="60"/>
      <c r="G60" s="60"/>
    </row>
    <row r="61" spans="1:11" x14ac:dyDescent="0.2">
      <c r="A61" s="151" t="s">
        <v>112</v>
      </c>
      <c r="B61" s="77" t="s">
        <v>113</v>
      </c>
      <c r="C61" s="57">
        <f t="shared" ref="C61" si="19">C62+C65</f>
        <v>11800000</v>
      </c>
      <c r="D61" s="57">
        <f t="shared" ref="D61:E61" si="20">D62+D65</f>
        <v>-4050000</v>
      </c>
      <c r="E61" s="57">
        <f t="shared" si="20"/>
        <v>7750000</v>
      </c>
      <c r="F61" s="59"/>
      <c r="G61" s="59"/>
    </row>
    <row r="62" spans="1:11" x14ac:dyDescent="0.2">
      <c r="A62" s="172">
        <v>41</v>
      </c>
      <c r="B62" s="40" t="s">
        <v>13</v>
      </c>
      <c r="C62" s="57">
        <f t="shared" ref="C62:E63" si="21">C63</f>
        <v>5600000</v>
      </c>
      <c r="D62" s="57">
        <f t="shared" si="21"/>
        <v>-1850000</v>
      </c>
      <c r="E62" s="57">
        <f t="shared" si="21"/>
        <v>3750000</v>
      </c>
      <c r="F62" s="59"/>
      <c r="G62" s="59"/>
    </row>
    <row r="63" spans="1:11" s="392" customFormat="1" x14ac:dyDescent="0.2">
      <c r="A63" s="176">
        <v>412</v>
      </c>
      <c r="B63" s="41" t="s">
        <v>55</v>
      </c>
      <c r="C63" s="359">
        <f t="shared" si="21"/>
        <v>5600000</v>
      </c>
      <c r="D63" s="359">
        <f t="shared" si="21"/>
        <v>-1850000</v>
      </c>
      <c r="E63" s="359">
        <f t="shared" si="21"/>
        <v>3750000</v>
      </c>
      <c r="F63" s="60"/>
      <c r="G63" s="60"/>
    </row>
    <row r="64" spans="1:11" hidden="1" x14ac:dyDescent="0.2">
      <c r="A64" s="148" t="s">
        <v>14</v>
      </c>
      <c r="B64" s="73" t="s">
        <v>114</v>
      </c>
      <c r="C64" s="71">
        <f>'rashodi-opći dio'!F73</f>
        <v>5600000</v>
      </c>
      <c r="D64" s="71">
        <f>'rashodi-opći dio'!G73</f>
        <v>-1850000</v>
      </c>
      <c r="E64" s="71">
        <f>'rashodi-opći dio'!H73</f>
        <v>3750000</v>
      </c>
      <c r="F64" s="66"/>
      <c r="G64" s="66"/>
    </row>
    <row r="65" spans="1:10" x14ac:dyDescent="0.2">
      <c r="A65" s="172">
        <v>42</v>
      </c>
      <c r="B65" s="169" t="s">
        <v>195</v>
      </c>
      <c r="C65" s="68">
        <f t="shared" ref="C65:E66" si="22">C66</f>
        <v>6200000</v>
      </c>
      <c r="D65" s="68">
        <f t="shared" si="22"/>
        <v>-2200000</v>
      </c>
      <c r="E65" s="68">
        <f t="shared" si="22"/>
        <v>4000000</v>
      </c>
      <c r="F65" s="66"/>
      <c r="G65" s="66"/>
    </row>
    <row r="66" spans="1:10" s="392" customFormat="1" x14ac:dyDescent="0.2">
      <c r="A66" s="176">
        <v>426</v>
      </c>
      <c r="B66" s="171" t="s">
        <v>27</v>
      </c>
      <c r="C66" s="79">
        <f t="shared" si="22"/>
        <v>6200000</v>
      </c>
      <c r="D66" s="79">
        <f t="shared" si="22"/>
        <v>-2200000</v>
      </c>
      <c r="E66" s="79">
        <f t="shared" si="22"/>
        <v>4000000</v>
      </c>
      <c r="F66" s="66"/>
      <c r="G66" s="66"/>
    </row>
    <row r="67" spans="1:10" hidden="1" x14ac:dyDescent="0.2">
      <c r="A67" s="148" t="s">
        <v>56</v>
      </c>
      <c r="B67" s="73" t="s">
        <v>163</v>
      </c>
      <c r="C67" s="71">
        <f>'rashodi-opći dio'!F89</f>
        <v>6200000</v>
      </c>
      <c r="D67" s="71">
        <f>'rashodi-opći dio'!G89</f>
        <v>-2200000</v>
      </c>
      <c r="E67" s="71">
        <f>'rashodi-opći dio'!H89</f>
        <v>4000000</v>
      </c>
      <c r="F67" s="66"/>
      <c r="G67" s="66"/>
    </row>
    <row r="68" spans="1:10" x14ac:dyDescent="0.2">
      <c r="A68" s="148"/>
      <c r="B68" s="74"/>
      <c r="C68" s="46"/>
      <c r="D68" s="46"/>
      <c r="E68" s="46"/>
      <c r="F68" s="60"/>
      <c r="G68" s="60"/>
    </row>
    <row r="69" spans="1:10" hidden="1" x14ac:dyDescent="0.2">
      <c r="A69" s="151" t="s">
        <v>115</v>
      </c>
      <c r="B69" s="77" t="s">
        <v>116</v>
      </c>
      <c r="C69" s="57">
        <f t="shared" ref="C69:E71" si="23">C70</f>
        <v>0</v>
      </c>
      <c r="D69" s="57">
        <f t="shared" si="23"/>
        <v>0</v>
      </c>
      <c r="E69" s="57">
        <f t="shared" si="23"/>
        <v>0</v>
      </c>
      <c r="F69" s="59"/>
      <c r="G69" s="59"/>
    </row>
    <row r="70" spans="1:10" hidden="1" x14ac:dyDescent="0.2">
      <c r="A70" s="172">
        <v>42</v>
      </c>
      <c r="B70" s="169" t="s">
        <v>195</v>
      </c>
      <c r="C70" s="57">
        <f t="shared" si="23"/>
        <v>0</v>
      </c>
      <c r="D70" s="57">
        <f t="shared" si="23"/>
        <v>0</v>
      </c>
      <c r="E70" s="57">
        <f t="shared" si="23"/>
        <v>0</v>
      </c>
      <c r="F70" s="59"/>
      <c r="G70" s="59"/>
    </row>
    <row r="71" spans="1:10" hidden="1" x14ac:dyDescent="0.2">
      <c r="A71" s="172">
        <v>423</v>
      </c>
      <c r="B71" s="169" t="s">
        <v>196</v>
      </c>
      <c r="C71" s="57">
        <f t="shared" si="23"/>
        <v>0</v>
      </c>
      <c r="D71" s="57">
        <f t="shared" si="23"/>
        <v>0</v>
      </c>
      <c r="E71" s="57">
        <f t="shared" si="23"/>
        <v>0</v>
      </c>
      <c r="F71" s="59"/>
      <c r="G71" s="59"/>
    </row>
    <row r="72" spans="1:10" hidden="1" x14ac:dyDescent="0.2">
      <c r="A72" s="152" t="s">
        <v>26</v>
      </c>
      <c r="B72" s="74" t="s">
        <v>117</v>
      </c>
      <c r="C72" s="79">
        <f>'rashodi-opći dio'!F87</f>
        <v>0</v>
      </c>
      <c r="D72" s="79">
        <f>'rashodi-opći dio'!G87</f>
        <v>0</v>
      </c>
      <c r="E72" s="79">
        <f>'rashodi-opći dio'!H87</f>
        <v>0</v>
      </c>
      <c r="F72" s="65"/>
      <c r="G72" s="65"/>
      <c r="H72" s="80"/>
      <c r="I72" s="80"/>
      <c r="J72" s="80"/>
    </row>
    <row r="73" spans="1:10" hidden="1" x14ac:dyDescent="0.2">
      <c r="A73" s="148"/>
      <c r="B73" s="74"/>
      <c r="C73" s="46"/>
      <c r="D73" s="46"/>
      <c r="E73" s="46"/>
      <c r="F73" s="60"/>
      <c r="G73" s="60"/>
    </row>
    <row r="74" spans="1:10" x14ac:dyDescent="0.2">
      <c r="A74" s="259" t="s">
        <v>115</v>
      </c>
      <c r="B74" s="77" t="s">
        <v>119</v>
      </c>
      <c r="C74" s="57">
        <f t="shared" ref="C74:E75" si="24">C75</f>
        <v>20235000</v>
      </c>
      <c r="D74" s="57">
        <f t="shared" si="24"/>
        <v>-4555000</v>
      </c>
      <c r="E74" s="57">
        <f t="shared" si="24"/>
        <v>15680000</v>
      </c>
      <c r="F74" s="59"/>
      <c r="G74" s="59"/>
    </row>
    <row r="75" spans="1:10" x14ac:dyDescent="0.2">
      <c r="A75" s="172">
        <v>42</v>
      </c>
      <c r="B75" s="169" t="s">
        <v>195</v>
      </c>
      <c r="C75" s="57">
        <f t="shared" si="24"/>
        <v>20235000</v>
      </c>
      <c r="D75" s="57">
        <f t="shared" si="24"/>
        <v>-4555000</v>
      </c>
      <c r="E75" s="57">
        <f t="shared" si="24"/>
        <v>15680000</v>
      </c>
      <c r="F75" s="59"/>
      <c r="G75" s="59"/>
    </row>
    <row r="76" spans="1:10" s="392" customFormat="1" x14ac:dyDescent="0.2">
      <c r="A76" s="176">
        <v>421</v>
      </c>
      <c r="B76" s="171" t="s">
        <v>16</v>
      </c>
      <c r="C76" s="359">
        <f>C77+C79+C78</f>
        <v>20235000</v>
      </c>
      <c r="D76" s="359">
        <f>D77+D79+D78</f>
        <v>-4555000</v>
      </c>
      <c r="E76" s="359">
        <f>E77+E79+E78</f>
        <v>15680000</v>
      </c>
      <c r="F76" s="60"/>
      <c r="G76" s="60"/>
    </row>
    <row r="77" spans="1:10" hidden="1" x14ac:dyDescent="0.2">
      <c r="A77" s="148" t="s">
        <v>214</v>
      </c>
      <c r="B77" s="74" t="s">
        <v>217</v>
      </c>
      <c r="C77" s="71">
        <f>'rashodi-opći dio'!F76</f>
        <v>200000</v>
      </c>
      <c r="D77" s="71">
        <f>'rashodi-opći dio'!G76</f>
        <v>-200000</v>
      </c>
      <c r="E77" s="71">
        <f>'rashodi-opći dio'!H76</f>
        <v>0</v>
      </c>
      <c r="F77" s="60"/>
      <c r="G77" s="60"/>
    </row>
    <row r="78" spans="1:10" s="185" customFormat="1" hidden="1" x14ac:dyDescent="0.2">
      <c r="A78" s="148" t="s">
        <v>17</v>
      </c>
      <c r="B78" s="74" t="s">
        <v>164</v>
      </c>
      <c r="C78" s="71">
        <f>'rashodi-opći dio'!F77</f>
        <v>13700000</v>
      </c>
      <c r="D78" s="71">
        <f>'rashodi-opći dio'!G77</f>
        <v>-2780000</v>
      </c>
      <c r="E78" s="71">
        <f>'rashodi-opći dio'!H77</f>
        <v>10920000</v>
      </c>
      <c r="F78" s="60"/>
      <c r="G78" s="60"/>
    </row>
    <row r="79" spans="1:10" hidden="1" x14ac:dyDescent="0.2">
      <c r="A79" s="148">
        <v>4214</v>
      </c>
      <c r="B79" s="73" t="s">
        <v>120</v>
      </c>
      <c r="C79" s="71">
        <f>'rashodi-opći dio'!F79</f>
        <v>6335000</v>
      </c>
      <c r="D79" s="71">
        <f>'rashodi-opći dio'!G79</f>
        <v>-1575000</v>
      </c>
      <c r="E79" s="71">
        <f>'rashodi-opći dio'!H79</f>
        <v>4760000</v>
      </c>
      <c r="F79" s="60"/>
      <c r="G79" s="60"/>
    </row>
    <row r="80" spans="1:10" x14ac:dyDescent="0.2">
      <c r="A80" s="148"/>
      <c r="B80" s="74"/>
      <c r="C80" s="51"/>
      <c r="D80" s="51"/>
      <c r="E80" s="51"/>
      <c r="F80" s="60"/>
      <c r="G80" s="60"/>
    </row>
    <row r="81" spans="1:7" s="184" customFormat="1" x14ac:dyDescent="0.2">
      <c r="A81" s="350">
        <v>101</v>
      </c>
      <c r="B81" s="351" t="s">
        <v>121</v>
      </c>
      <c r="C81" s="61">
        <f>C83</f>
        <v>1662594000</v>
      </c>
      <c r="D81" s="61">
        <f>D83</f>
        <v>9811000</v>
      </c>
      <c r="E81" s="61">
        <f>E83</f>
        <v>1672405000</v>
      </c>
      <c r="F81" s="213"/>
      <c r="G81" s="213"/>
    </row>
    <row r="82" spans="1:7" x14ac:dyDescent="0.2">
      <c r="A82" s="148"/>
      <c r="B82" s="74"/>
      <c r="C82" s="46"/>
      <c r="D82" s="46"/>
      <c r="E82" s="46"/>
      <c r="F82" s="60"/>
      <c r="G82" s="60"/>
    </row>
    <row r="83" spans="1:7" ht="24.75" customHeight="1" x14ac:dyDescent="0.2">
      <c r="A83" s="168" t="s">
        <v>122</v>
      </c>
      <c r="B83" s="69" t="s">
        <v>123</v>
      </c>
      <c r="C83" s="57">
        <f t="shared" ref="C83" si="25">C84+C88</f>
        <v>1662594000</v>
      </c>
      <c r="D83" s="57">
        <f t="shared" ref="D83:E83" si="26">D84+D88</f>
        <v>9811000</v>
      </c>
      <c r="E83" s="57">
        <f t="shared" si="26"/>
        <v>1672405000</v>
      </c>
      <c r="F83" s="59"/>
      <c r="G83" s="59"/>
    </row>
    <row r="84" spans="1:7" ht="12.75" customHeight="1" x14ac:dyDescent="0.2">
      <c r="A84" s="141">
        <v>34</v>
      </c>
      <c r="B84" s="69" t="s">
        <v>192</v>
      </c>
      <c r="C84" s="57">
        <f t="shared" ref="C84:E84" si="27">C85</f>
        <v>369244000</v>
      </c>
      <c r="D84" s="57">
        <f t="shared" si="27"/>
        <v>14506000</v>
      </c>
      <c r="E84" s="57">
        <f t="shared" si="27"/>
        <v>383750000</v>
      </c>
      <c r="F84" s="59"/>
      <c r="G84" s="59"/>
    </row>
    <row r="85" spans="1:7" s="398" customFormat="1" ht="12.75" customHeight="1" x14ac:dyDescent="0.2">
      <c r="A85" s="387">
        <v>342</v>
      </c>
      <c r="B85" s="396" t="s">
        <v>198</v>
      </c>
      <c r="C85" s="228">
        <f>C86+C87</f>
        <v>369244000</v>
      </c>
      <c r="D85" s="228">
        <f>D86+D87</f>
        <v>14506000</v>
      </c>
      <c r="E85" s="228">
        <f>E86+E87</f>
        <v>383750000</v>
      </c>
      <c r="F85" s="397"/>
      <c r="G85" s="397"/>
    </row>
    <row r="86" spans="1:7" s="227" customFormat="1" ht="12.75" hidden="1" customHeight="1" x14ac:dyDescent="0.2">
      <c r="A86" s="173" t="s">
        <v>239</v>
      </c>
      <c r="B86" s="174" t="s">
        <v>238</v>
      </c>
      <c r="C86" s="228">
        <f>'rashodi-opći dio'!F50</f>
        <v>0</v>
      </c>
      <c r="D86" s="228">
        <f>'rashodi-opći dio'!G50</f>
        <v>0</v>
      </c>
      <c r="E86" s="228">
        <f>'rashodi-opći dio'!H50</f>
        <v>0</v>
      </c>
      <c r="F86" s="226"/>
      <c r="G86" s="226"/>
    </row>
    <row r="87" spans="1:7" ht="25.5" hidden="1" x14ac:dyDescent="0.2">
      <c r="A87" s="173" t="s">
        <v>50</v>
      </c>
      <c r="B87" s="174" t="s">
        <v>197</v>
      </c>
      <c r="C87" s="71">
        <f>'rashodi-opći dio'!F52</f>
        <v>369244000</v>
      </c>
      <c r="D87" s="71">
        <f>'rashodi-opći dio'!G52</f>
        <v>14506000</v>
      </c>
      <c r="E87" s="71">
        <f>'rashodi-opći dio'!H52</f>
        <v>383750000</v>
      </c>
      <c r="F87" s="66"/>
      <c r="G87" s="66"/>
    </row>
    <row r="88" spans="1:7" x14ac:dyDescent="0.2">
      <c r="A88" s="172">
        <v>54</v>
      </c>
      <c r="B88" s="69" t="s">
        <v>188</v>
      </c>
      <c r="C88" s="68">
        <f>C89+C91</f>
        <v>1293350000</v>
      </c>
      <c r="D88" s="68">
        <f>D89+D91</f>
        <v>-4695000</v>
      </c>
      <c r="E88" s="68">
        <f>E89+E91</f>
        <v>1288655000</v>
      </c>
      <c r="F88" s="66"/>
      <c r="G88" s="66"/>
    </row>
    <row r="89" spans="1:7" s="392" customFormat="1" ht="25.5" x14ac:dyDescent="0.2">
      <c r="A89" s="176">
        <v>544</v>
      </c>
      <c r="B89" s="390" t="s">
        <v>199</v>
      </c>
      <c r="C89" s="79">
        <f t="shared" ref="C89:E91" si="28">C90</f>
        <v>1293350000</v>
      </c>
      <c r="D89" s="79">
        <f t="shared" si="28"/>
        <v>-4695000</v>
      </c>
      <c r="E89" s="79">
        <f t="shared" si="28"/>
        <v>1288655000</v>
      </c>
      <c r="F89" s="66"/>
      <c r="G89" s="66"/>
    </row>
    <row r="90" spans="1:7" ht="25.5" hidden="1" x14ac:dyDescent="0.2">
      <c r="A90" s="175">
        <v>5443</v>
      </c>
      <c r="B90" s="41" t="s">
        <v>200</v>
      </c>
      <c r="C90" s="71">
        <f>'račun financiranja'!F18</f>
        <v>1293350000</v>
      </c>
      <c r="D90" s="71">
        <f>'račun financiranja'!G18</f>
        <v>-4695000</v>
      </c>
      <c r="E90" s="71">
        <f>'račun financiranja'!H18</f>
        <v>1288655000</v>
      </c>
      <c r="F90" s="66"/>
      <c r="G90" s="66"/>
    </row>
    <row r="91" spans="1:7" s="185" customFormat="1" ht="17.45" hidden="1" customHeight="1" x14ac:dyDescent="0.2">
      <c r="A91" s="172">
        <v>547</v>
      </c>
      <c r="B91" s="69" t="s">
        <v>236</v>
      </c>
      <c r="C91" s="68">
        <f t="shared" si="28"/>
        <v>0</v>
      </c>
      <c r="D91" s="68">
        <f t="shared" si="28"/>
        <v>0</v>
      </c>
      <c r="E91" s="68">
        <f t="shared" si="28"/>
        <v>0</v>
      </c>
      <c r="F91" s="66"/>
      <c r="G91" s="66"/>
    </row>
    <row r="92" spans="1:7" s="185" customFormat="1" ht="25.5" hidden="1" x14ac:dyDescent="0.2">
      <c r="A92" s="175">
        <v>5471</v>
      </c>
      <c r="B92" s="41" t="s">
        <v>237</v>
      </c>
      <c r="C92" s="71">
        <f>'račun financiranja'!F20</f>
        <v>0</v>
      </c>
      <c r="D92" s="71">
        <f>'račun financiranja'!G21</f>
        <v>0</v>
      </c>
      <c r="E92" s="71">
        <f>'račun financiranja'!H21</f>
        <v>0</v>
      </c>
      <c r="F92" s="66"/>
      <c r="G92" s="66"/>
    </row>
    <row r="93" spans="1:7" ht="12.75" customHeight="1" x14ac:dyDescent="0.2">
      <c r="A93" s="148"/>
      <c r="B93" s="74"/>
      <c r="C93" s="51"/>
      <c r="D93" s="51"/>
      <c r="E93" s="51"/>
      <c r="F93" s="60"/>
      <c r="G93" s="60"/>
    </row>
    <row r="94" spans="1:7" s="212" customFormat="1" ht="12.75" customHeight="1" x14ac:dyDescent="0.2">
      <c r="A94" s="350">
        <v>102</v>
      </c>
      <c r="B94" s="351" t="s">
        <v>124</v>
      </c>
      <c r="C94" s="50">
        <f>C96</f>
        <v>163180000</v>
      </c>
      <c r="D94" s="50">
        <f>D96</f>
        <v>1330000</v>
      </c>
      <c r="E94" s="50">
        <f>E96</f>
        <v>164510000</v>
      </c>
      <c r="F94" s="67"/>
      <c r="G94" s="67"/>
    </row>
    <row r="95" spans="1:7" ht="12.75" customHeight="1" x14ac:dyDescent="0.2">
      <c r="A95" s="148"/>
      <c r="B95" s="74"/>
      <c r="C95" s="51"/>
      <c r="D95" s="51"/>
      <c r="E95" s="51"/>
      <c r="F95" s="60"/>
      <c r="G95" s="60"/>
    </row>
    <row r="96" spans="1:7" ht="24.75" customHeight="1" x14ac:dyDescent="0.2">
      <c r="A96" s="168" t="s">
        <v>125</v>
      </c>
      <c r="B96" s="69" t="s">
        <v>126</v>
      </c>
      <c r="C96" s="57">
        <f t="shared" ref="C96" si="29">C97+C100</f>
        <v>163180000</v>
      </c>
      <c r="D96" s="57">
        <f t="shared" ref="D96:E96" si="30">D97+D100</f>
        <v>1330000</v>
      </c>
      <c r="E96" s="57">
        <f t="shared" si="30"/>
        <v>164510000</v>
      </c>
      <c r="F96" s="59"/>
      <c r="G96" s="59"/>
    </row>
    <row r="97" spans="1:9" ht="12.75" customHeight="1" x14ac:dyDescent="0.2">
      <c r="A97" s="141">
        <v>34</v>
      </c>
      <c r="B97" s="69" t="s">
        <v>192</v>
      </c>
      <c r="C97" s="57">
        <f t="shared" ref="C97:E98" si="31">C98</f>
        <v>32730000</v>
      </c>
      <c r="D97" s="57">
        <f t="shared" si="31"/>
        <v>1530000</v>
      </c>
      <c r="E97" s="57">
        <f t="shared" si="31"/>
        <v>34260000</v>
      </c>
      <c r="F97" s="59"/>
      <c r="G97" s="59"/>
    </row>
    <row r="98" spans="1:9" s="392" customFormat="1" ht="12.75" customHeight="1" x14ac:dyDescent="0.2">
      <c r="A98" s="176">
        <v>342</v>
      </c>
      <c r="B98" s="390" t="s">
        <v>198</v>
      </c>
      <c r="C98" s="359">
        <f t="shared" si="31"/>
        <v>32730000</v>
      </c>
      <c r="D98" s="359">
        <f t="shared" si="31"/>
        <v>1530000</v>
      </c>
      <c r="E98" s="359">
        <f t="shared" si="31"/>
        <v>34260000</v>
      </c>
      <c r="F98" s="60"/>
      <c r="G98" s="60"/>
    </row>
    <row r="99" spans="1:9" ht="25.5" hidden="1" x14ac:dyDescent="0.2">
      <c r="A99" s="173" t="s">
        <v>50</v>
      </c>
      <c r="B99" s="174" t="s">
        <v>197</v>
      </c>
      <c r="C99" s="71">
        <f>'rashodi-opći dio'!F53</f>
        <v>32730000</v>
      </c>
      <c r="D99" s="71">
        <f>'rashodi-opći dio'!G53</f>
        <v>1530000</v>
      </c>
      <c r="E99" s="71">
        <f>'rashodi-opći dio'!H53</f>
        <v>34260000</v>
      </c>
      <c r="F99" s="60"/>
      <c r="G99" s="60"/>
    </row>
    <row r="100" spans="1:9" x14ac:dyDescent="0.2">
      <c r="A100" s="172">
        <v>54</v>
      </c>
      <c r="B100" s="69" t="s">
        <v>188</v>
      </c>
      <c r="C100" s="68">
        <f t="shared" ref="C100:E101" si="32">C101</f>
        <v>130450000</v>
      </c>
      <c r="D100" s="68">
        <f t="shared" si="32"/>
        <v>-200000</v>
      </c>
      <c r="E100" s="68">
        <f t="shared" si="32"/>
        <v>130250000</v>
      </c>
      <c r="F100" s="60"/>
      <c r="G100" s="60"/>
    </row>
    <row r="101" spans="1:9" s="392" customFormat="1" ht="25.5" x14ac:dyDescent="0.2">
      <c r="A101" s="176">
        <v>544</v>
      </c>
      <c r="B101" s="390" t="s">
        <v>199</v>
      </c>
      <c r="C101" s="79">
        <f t="shared" si="32"/>
        <v>130450000</v>
      </c>
      <c r="D101" s="79">
        <f t="shared" si="32"/>
        <v>-200000</v>
      </c>
      <c r="E101" s="79">
        <f t="shared" si="32"/>
        <v>130250000</v>
      </c>
      <c r="F101" s="60"/>
      <c r="G101" s="60"/>
    </row>
    <row r="102" spans="1:9" hidden="1" x14ac:dyDescent="0.2">
      <c r="A102" s="175">
        <v>5446</v>
      </c>
      <c r="B102" s="41" t="s">
        <v>201</v>
      </c>
      <c r="C102" s="71">
        <f>'račun financiranja'!F19</f>
        <v>130450000</v>
      </c>
      <c r="D102" s="71">
        <f>'račun financiranja'!G19</f>
        <v>-200000</v>
      </c>
      <c r="E102" s="71">
        <f>'račun financiranja'!H19</f>
        <v>130250000</v>
      </c>
      <c r="F102" s="60"/>
      <c r="G102" s="60"/>
    </row>
    <row r="103" spans="1:9" ht="12" customHeight="1" x14ac:dyDescent="0.2">
      <c r="A103" s="150"/>
      <c r="B103" s="41"/>
      <c r="C103" s="51"/>
      <c r="D103" s="51"/>
      <c r="E103" s="51"/>
      <c r="F103" s="60"/>
      <c r="G103" s="60"/>
    </row>
    <row r="104" spans="1:9" s="212" customFormat="1" x14ac:dyDescent="0.2">
      <c r="A104" s="350">
        <v>103</v>
      </c>
      <c r="B104" s="351" t="s">
        <v>127</v>
      </c>
      <c r="C104" s="61">
        <f>C106+C114+C123+C132+C140+C148+C156+C164+C178+C173+C186</f>
        <v>1150436500</v>
      </c>
      <c r="D104" s="61">
        <f>D106+D114+D123+D132+D140+D148+D156+D164+D178+D173+D186</f>
        <v>-167113142</v>
      </c>
      <c r="E104" s="61">
        <f>E106+E114+E123+E132+E140+E148+E156+E164+E178+E173+E186</f>
        <v>983323358</v>
      </c>
      <c r="F104" s="111"/>
      <c r="G104" s="111"/>
    </row>
    <row r="105" spans="1:9" s="107" customFormat="1" ht="12" customHeight="1" x14ac:dyDescent="0.2">
      <c r="A105" s="154"/>
      <c r="B105" s="45"/>
      <c r="C105" s="46"/>
      <c r="D105" s="46"/>
      <c r="E105" s="46"/>
      <c r="F105" s="106"/>
      <c r="G105" s="106"/>
    </row>
    <row r="106" spans="1:9" s="82" customFormat="1" x14ac:dyDescent="0.2">
      <c r="A106" s="155" t="s">
        <v>118</v>
      </c>
      <c r="B106" s="54" t="s">
        <v>128</v>
      </c>
      <c r="C106" s="61">
        <f t="shared" ref="C106" si="33">C107+C110</f>
        <v>9171000</v>
      </c>
      <c r="D106" s="61">
        <f t="shared" ref="D106:E106" si="34">D107+D110</f>
        <v>274096</v>
      </c>
      <c r="E106" s="61">
        <f t="shared" si="34"/>
        <v>9445096</v>
      </c>
      <c r="F106" s="125"/>
      <c r="G106" s="39"/>
      <c r="H106" s="113"/>
      <c r="I106" s="113"/>
    </row>
    <row r="107" spans="1:9" s="82" customFormat="1" x14ac:dyDescent="0.2">
      <c r="A107" s="172">
        <v>41</v>
      </c>
      <c r="B107" s="40" t="s">
        <v>13</v>
      </c>
      <c r="C107" s="61">
        <f t="shared" ref="C107:E108" si="35">C108</f>
        <v>2350000</v>
      </c>
      <c r="D107" s="61">
        <f t="shared" si="35"/>
        <v>-210000</v>
      </c>
      <c r="E107" s="61">
        <f t="shared" si="35"/>
        <v>2140000</v>
      </c>
      <c r="F107" s="106"/>
      <c r="G107" s="39"/>
      <c r="H107" s="113"/>
      <c r="I107" s="113"/>
    </row>
    <row r="108" spans="1:9" s="389" customFormat="1" x14ac:dyDescent="0.2">
      <c r="A108" s="176">
        <v>411</v>
      </c>
      <c r="B108" s="41" t="s">
        <v>92</v>
      </c>
      <c r="C108" s="58">
        <f t="shared" si="35"/>
        <v>2350000</v>
      </c>
      <c r="D108" s="58">
        <f t="shared" si="35"/>
        <v>-210000</v>
      </c>
      <c r="E108" s="58">
        <f t="shared" si="35"/>
        <v>2140000</v>
      </c>
      <c r="F108" s="37"/>
      <c r="G108" s="37"/>
      <c r="H108" s="395"/>
      <c r="I108" s="395"/>
    </row>
    <row r="109" spans="1:9" s="82" customFormat="1" hidden="1" x14ac:dyDescent="0.2">
      <c r="A109" s="176">
        <v>4111</v>
      </c>
      <c r="B109" s="171" t="s">
        <v>44</v>
      </c>
      <c r="C109" s="254">
        <v>2350000</v>
      </c>
      <c r="D109" s="254">
        <f>E109-C109</f>
        <v>-210000</v>
      </c>
      <c r="E109" s="254">
        <v>2140000</v>
      </c>
      <c r="F109" s="109"/>
      <c r="G109" s="194"/>
      <c r="H109" s="47"/>
      <c r="I109" s="113"/>
    </row>
    <row r="110" spans="1:9" s="82" customFormat="1" x14ac:dyDescent="0.2">
      <c r="A110" s="172">
        <v>42</v>
      </c>
      <c r="B110" s="169" t="s">
        <v>195</v>
      </c>
      <c r="C110" s="88">
        <f t="shared" ref="C110:E111" si="36">C111</f>
        <v>6821000</v>
      </c>
      <c r="D110" s="88">
        <f t="shared" si="36"/>
        <v>484096</v>
      </c>
      <c r="E110" s="88">
        <f t="shared" si="36"/>
        <v>7305096</v>
      </c>
      <c r="F110" s="194"/>
      <c r="G110" s="194"/>
      <c r="H110" s="47"/>
      <c r="I110" s="113"/>
    </row>
    <row r="111" spans="1:9" s="389" customFormat="1" x14ac:dyDescent="0.2">
      <c r="A111" s="176">
        <v>421</v>
      </c>
      <c r="B111" s="41" t="s">
        <v>16</v>
      </c>
      <c r="C111" s="255">
        <f t="shared" si="36"/>
        <v>6821000</v>
      </c>
      <c r="D111" s="255">
        <f t="shared" si="36"/>
        <v>484096</v>
      </c>
      <c r="E111" s="255">
        <f t="shared" si="36"/>
        <v>7305096</v>
      </c>
      <c r="F111" s="109"/>
      <c r="G111" s="194"/>
      <c r="H111" s="205"/>
      <c r="I111" s="395"/>
    </row>
    <row r="112" spans="1:9" s="82" customFormat="1" hidden="1" x14ac:dyDescent="0.2">
      <c r="A112" s="156">
        <v>4213</v>
      </c>
      <c r="B112" s="44" t="s">
        <v>202</v>
      </c>
      <c r="C112" s="255">
        <v>6821000</v>
      </c>
      <c r="D112" s="255">
        <f>E112-C112</f>
        <v>484096</v>
      </c>
      <c r="E112" s="255">
        <v>7305096</v>
      </c>
      <c r="F112" s="195"/>
      <c r="G112" s="195"/>
      <c r="H112" s="47"/>
      <c r="I112" s="113"/>
    </row>
    <row r="113" spans="1:9" s="82" customFormat="1" x14ac:dyDescent="0.2">
      <c r="A113" s="156"/>
      <c r="B113" s="48"/>
      <c r="C113" s="58"/>
      <c r="D113" s="58"/>
      <c r="E113" s="58"/>
      <c r="F113" s="109"/>
      <c r="G113" s="109"/>
      <c r="H113" s="47"/>
    </row>
    <row r="114" spans="1:9" s="82" customFormat="1" x14ac:dyDescent="0.2">
      <c r="A114" s="155" t="s">
        <v>129</v>
      </c>
      <c r="B114" s="54" t="s">
        <v>130</v>
      </c>
      <c r="C114" s="61">
        <f t="shared" ref="C114" si="37">C115+C118</f>
        <v>324809300</v>
      </c>
      <c r="D114" s="256">
        <f t="shared" ref="D114:E114" si="38">D115+D118</f>
        <v>-58107668</v>
      </c>
      <c r="E114" s="256">
        <f t="shared" si="38"/>
        <v>266701632</v>
      </c>
      <c r="F114" s="111"/>
      <c r="G114" s="111"/>
      <c r="H114" s="113"/>
    </row>
    <row r="115" spans="1:9" s="82" customFormat="1" x14ac:dyDescent="0.2">
      <c r="A115" s="172">
        <v>41</v>
      </c>
      <c r="B115" s="40" t="s">
        <v>13</v>
      </c>
      <c r="C115" s="61">
        <f t="shared" ref="C115:E116" si="39">C116</f>
        <v>25150000</v>
      </c>
      <c r="D115" s="61">
        <f t="shared" si="39"/>
        <v>679000</v>
      </c>
      <c r="E115" s="61">
        <f t="shared" si="39"/>
        <v>25829000</v>
      </c>
      <c r="F115" s="111"/>
      <c r="G115" s="111"/>
    </row>
    <row r="116" spans="1:9" s="389" customFormat="1" x14ac:dyDescent="0.2">
      <c r="A116" s="176">
        <v>411</v>
      </c>
      <c r="B116" s="41" t="s">
        <v>92</v>
      </c>
      <c r="C116" s="58">
        <f t="shared" si="39"/>
        <v>25150000</v>
      </c>
      <c r="D116" s="58">
        <f t="shared" si="39"/>
        <v>679000</v>
      </c>
      <c r="E116" s="58">
        <f t="shared" si="39"/>
        <v>25829000</v>
      </c>
      <c r="F116" s="109"/>
      <c r="G116" s="109"/>
      <c r="H116" s="395"/>
      <c r="I116" s="395"/>
    </row>
    <row r="117" spans="1:9" hidden="1" x14ac:dyDescent="0.2">
      <c r="A117" s="147">
        <v>4111</v>
      </c>
      <c r="B117" s="70" t="s">
        <v>44</v>
      </c>
      <c r="C117" s="255">
        <v>25150000</v>
      </c>
      <c r="D117" s="255">
        <f>E117-C117</f>
        <v>679000</v>
      </c>
      <c r="E117" s="255">
        <v>25829000</v>
      </c>
      <c r="F117" s="65"/>
      <c r="G117" s="65"/>
    </row>
    <row r="118" spans="1:9" x14ac:dyDescent="0.2">
      <c r="A118" s="172">
        <v>42</v>
      </c>
      <c r="B118" s="169" t="s">
        <v>195</v>
      </c>
      <c r="C118" s="257">
        <f>C119</f>
        <v>299659300</v>
      </c>
      <c r="D118" s="257">
        <f>D119</f>
        <v>-58786668</v>
      </c>
      <c r="E118" s="257">
        <f>E119</f>
        <v>240872632</v>
      </c>
      <c r="F118" s="65"/>
      <c r="G118" s="65"/>
      <c r="H118" s="81"/>
      <c r="I118" s="81"/>
    </row>
    <row r="119" spans="1:9" s="392" customFormat="1" x14ac:dyDescent="0.2">
      <c r="A119" s="176">
        <v>421</v>
      </c>
      <c r="B119" s="41" t="s">
        <v>16</v>
      </c>
      <c r="C119" s="83">
        <f>C120+C121</f>
        <v>299659300</v>
      </c>
      <c r="D119" s="83">
        <f>D120+D121</f>
        <v>-58786668</v>
      </c>
      <c r="E119" s="83">
        <f>E120+E121</f>
        <v>240872632</v>
      </c>
      <c r="F119" s="65"/>
      <c r="G119" s="65"/>
    </row>
    <row r="120" spans="1:9" hidden="1" x14ac:dyDescent="0.2">
      <c r="A120" s="148">
        <v>4213</v>
      </c>
      <c r="B120" s="44" t="s">
        <v>202</v>
      </c>
      <c r="C120" s="258">
        <v>292559300</v>
      </c>
      <c r="D120" s="258">
        <f t="shared" ref="D120:D121" si="40">E120-C120</f>
        <v>-58786668</v>
      </c>
      <c r="E120" s="258">
        <v>233772632</v>
      </c>
      <c r="F120" s="104"/>
      <c r="G120" s="230"/>
      <c r="H120" s="81"/>
    </row>
    <row r="121" spans="1:9" hidden="1" x14ac:dyDescent="0.2">
      <c r="A121" s="148">
        <v>4213</v>
      </c>
      <c r="B121" s="75" t="s">
        <v>131</v>
      </c>
      <c r="C121" s="58">
        <v>7100000</v>
      </c>
      <c r="D121" s="58">
        <f t="shared" si="40"/>
        <v>0</v>
      </c>
      <c r="E121" s="58">
        <v>7100000</v>
      </c>
      <c r="F121" s="65"/>
      <c r="G121" s="65"/>
    </row>
    <row r="122" spans="1:9" x14ac:dyDescent="0.2">
      <c r="A122" s="148"/>
      <c r="B122" s="75"/>
      <c r="C122" s="58"/>
      <c r="D122" s="58"/>
      <c r="E122" s="58"/>
      <c r="F122" s="66"/>
      <c r="G122" s="66"/>
    </row>
    <row r="123" spans="1:9" s="82" customFormat="1" x14ac:dyDescent="0.2">
      <c r="A123" s="155" t="s">
        <v>132</v>
      </c>
      <c r="B123" s="54" t="s">
        <v>133</v>
      </c>
      <c r="C123" s="61">
        <f>C124+C127</f>
        <v>395919000</v>
      </c>
      <c r="D123" s="61">
        <f>D124+D127</f>
        <v>-124091796</v>
      </c>
      <c r="E123" s="61">
        <f>E124+E127</f>
        <v>271827204</v>
      </c>
      <c r="F123" s="111"/>
      <c r="G123" s="111"/>
    </row>
    <row r="124" spans="1:9" s="82" customFormat="1" x14ac:dyDescent="0.2">
      <c r="A124" s="172">
        <v>41</v>
      </c>
      <c r="B124" s="40" t="s">
        <v>13</v>
      </c>
      <c r="C124" s="61">
        <f>C125</f>
        <v>36350000</v>
      </c>
      <c r="D124" s="61">
        <f>D125</f>
        <v>10286000</v>
      </c>
      <c r="E124" s="61">
        <f>E125</f>
        <v>46636000</v>
      </c>
      <c r="F124" s="111"/>
      <c r="G124" s="111"/>
    </row>
    <row r="125" spans="1:9" s="389" customFormat="1" x14ac:dyDescent="0.2">
      <c r="A125" s="176">
        <v>411</v>
      </c>
      <c r="B125" s="41" t="s">
        <v>92</v>
      </c>
      <c r="C125" s="58">
        <f t="shared" ref="C125:E125" si="41">C126</f>
        <v>36350000</v>
      </c>
      <c r="D125" s="58">
        <f t="shared" si="41"/>
        <v>10286000</v>
      </c>
      <c r="E125" s="58">
        <f t="shared" si="41"/>
        <v>46636000</v>
      </c>
      <c r="F125" s="109"/>
      <c r="G125" s="109"/>
    </row>
    <row r="126" spans="1:9" s="82" customFormat="1" hidden="1" x14ac:dyDescent="0.2">
      <c r="A126" s="176">
        <v>4111</v>
      </c>
      <c r="B126" s="171" t="s">
        <v>44</v>
      </c>
      <c r="C126" s="255">
        <v>36350000</v>
      </c>
      <c r="D126" s="255">
        <f>E126-C126</f>
        <v>10286000</v>
      </c>
      <c r="E126" s="255">
        <v>46636000</v>
      </c>
      <c r="F126" s="109"/>
      <c r="G126" s="109"/>
    </row>
    <row r="127" spans="1:9" s="82" customFormat="1" x14ac:dyDescent="0.2">
      <c r="A127" s="172">
        <v>42</v>
      </c>
      <c r="B127" s="169" t="s">
        <v>195</v>
      </c>
      <c r="C127" s="88">
        <f t="shared" ref="C127:E127" si="42">C128</f>
        <v>359569000</v>
      </c>
      <c r="D127" s="88">
        <f t="shared" si="42"/>
        <v>-134377796</v>
      </c>
      <c r="E127" s="88">
        <f t="shared" si="42"/>
        <v>225191204</v>
      </c>
      <c r="F127" s="109"/>
      <c r="G127" s="109"/>
    </row>
    <row r="128" spans="1:9" s="389" customFormat="1" x14ac:dyDescent="0.2">
      <c r="A128" s="176">
        <v>421</v>
      </c>
      <c r="B128" s="41" t="s">
        <v>16</v>
      </c>
      <c r="C128" s="255">
        <f t="shared" ref="C128" si="43">C129+C130</f>
        <v>359569000</v>
      </c>
      <c r="D128" s="255">
        <f t="shared" ref="D128:E128" si="44">D129+D130</f>
        <v>-134377796</v>
      </c>
      <c r="E128" s="255">
        <f t="shared" si="44"/>
        <v>225191204</v>
      </c>
      <c r="F128" s="109"/>
      <c r="G128" s="109"/>
    </row>
    <row r="129" spans="1:8" s="82" customFormat="1" hidden="1" x14ac:dyDescent="0.2">
      <c r="A129" s="156">
        <v>4213</v>
      </c>
      <c r="B129" s="44" t="s">
        <v>202</v>
      </c>
      <c r="C129" s="255">
        <v>359569000</v>
      </c>
      <c r="D129" s="255">
        <f>E129-C129</f>
        <v>-134377796</v>
      </c>
      <c r="E129" s="255">
        <v>225191204</v>
      </c>
      <c r="F129" s="110"/>
      <c r="G129" s="110"/>
    </row>
    <row r="130" spans="1:8" s="82" customFormat="1" hidden="1" x14ac:dyDescent="0.2">
      <c r="A130" s="157">
        <v>4213</v>
      </c>
      <c r="B130" s="122" t="s">
        <v>131</v>
      </c>
      <c r="C130" s="255"/>
      <c r="D130" s="255"/>
      <c r="E130" s="255"/>
      <c r="F130" s="110"/>
      <c r="G130" s="110"/>
    </row>
    <row r="131" spans="1:8" s="82" customFormat="1" x14ac:dyDescent="0.2">
      <c r="A131" s="156"/>
      <c r="B131" s="48"/>
      <c r="C131" s="58"/>
      <c r="D131" s="58"/>
      <c r="E131" s="58"/>
      <c r="F131" s="112"/>
      <c r="G131" s="112"/>
    </row>
    <row r="132" spans="1:8" s="82" customFormat="1" x14ac:dyDescent="0.2">
      <c r="A132" s="155" t="s">
        <v>134</v>
      </c>
      <c r="B132" s="54" t="s">
        <v>135</v>
      </c>
      <c r="C132" s="61">
        <f t="shared" ref="C132" si="45">C133+C136</f>
        <v>27311200</v>
      </c>
      <c r="D132" s="61">
        <f t="shared" ref="D132:E132" si="46">D133+D136</f>
        <v>20030675</v>
      </c>
      <c r="E132" s="61">
        <f t="shared" si="46"/>
        <v>47341875</v>
      </c>
      <c r="F132" s="111"/>
      <c r="G132" s="111"/>
    </row>
    <row r="133" spans="1:8" s="82" customFormat="1" x14ac:dyDescent="0.2">
      <c r="A133" s="172">
        <v>41</v>
      </c>
      <c r="B133" s="40" t="s">
        <v>13</v>
      </c>
      <c r="C133" s="61">
        <f t="shared" ref="C133:E133" si="47">C134</f>
        <v>1900000</v>
      </c>
      <c r="D133" s="61">
        <f t="shared" si="47"/>
        <v>23300000</v>
      </c>
      <c r="E133" s="61">
        <f t="shared" si="47"/>
        <v>25200000</v>
      </c>
      <c r="F133" s="111"/>
      <c r="G133" s="111"/>
    </row>
    <row r="134" spans="1:8" s="389" customFormat="1" x14ac:dyDescent="0.2">
      <c r="A134" s="176">
        <v>411</v>
      </c>
      <c r="B134" s="41" t="s">
        <v>92</v>
      </c>
      <c r="C134" s="58">
        <f t="shared" ref="C134:E134" si="48">C135</f>
        <v>1900000</v>
      </c>
      <c r="D134" s="58">
        <f t="shared" si="48"/>
        <v>23300000</v>
      </c>
      <c r="E134" s="58">
        <f t="shared" si="48"/>
        <v>25200000</v>
      </c>
      <c r="F134" s="109"/>
      <c r="G134" s="109"/>
    </row>
    <row r="135" spans="1:8" hidden="1" x14ac:dyDescent="0.2">
      <c r="A135" s="147">
        <v>4111</v>
      </c>
      <c r="B135" s="70" t="s">
        <v>44</v>
      </c>
      <c r="C135" s="58">
        <v>1900000</v>
      </c>
      <c r="D135" s="58">
        <f>E135-C135</f>
        <v>23300000</v>
      </c>
      <c r="E135" s="58">
        <v>25200000</v>
      </c>
      <c r="F135" s="65"/>
      <c r="G135" s="65"/>
      <c r="H135" s="81"/>
    </row>
    <row r="136" spans="1:8" x14ac:dyDescent="0.2">
      <c r="A136" s="172">
        <v>42</v>
      </c>
      <c r="B136" s="169" t="s">
        <v>195</v>
      </c>
      <c r="C136" s="68">
        <f t="shared" ref="C136:E136" si="49">C137</f>
        <v>25411200</v>
      </c>
      <c r="D136" s="68">
        <f t="shared" si="49"/>
        <v>-3269325</v>
      </c>
      <c r="E136" s="68">
        <f t="shared" si="49"/>
        <v>22141875</v>
      </c>
      <c r="F136" s="65"/>
      <c r="G136" s="65"/>
      <c r="H136" s="81"/>
    </row>
    <row r="137" spans="1:8" s="392" customFormat="1" x14ac:dyDescent="0.2">
      <c r="A137" s="176">
        <v>421</v>
      </c>
      <c r="B137" s="171" t="s">
        <v>16</v>
      </c>
      <c r="C137" s="79">
        <f t="shared" ref="C137:E137" si="50">C138</f>
        <v>25411200</v>
      </c>
      <c r="D137" s="79">
        <f t="shared" si="50"/>
        <v>-3269325</v>
      </c>
      <c r="E137" s="79">
        <f t="shared" si="50"/>
        <v>22141875</v>
      </c>
      <c r="F137" s="65"/>
      <c r="G137" s="65"/>
      <c r="H137" s="394"/>
    </row>
    <row r="138" spans="1:8" hidden="1" x14ac:dyDescent="0.2">
      <c r="A138" s="148">
        <v>4213</v>
      </c>
      <c r="B138" s="44" t="s">
        <v>202</v>
      </c>
      <c r="C138" s="58">
        <v>25411200</v>
      </c>
      <c r="D138" s="58">
        <f>E138-C138</f>
        <v>-3269325</v>
      </c>
      <c r="E138" s="58">
        <v>22141875</v>
      </c>
      <c r="F138" s="104"/>
      <c r="G138" s="104"/>
      <c r="H138" s="81"/>
    </row>
    <row r="139" spans="1:8" x14ac:dyDescent="0.2">
      <c r="A139" s="148"/>
      <c r="B139" s="75"/>
      <c r="C139" s="65"/>
      <c r="D139" s="65"/>
      <c r="E139" s="65"/>
      <c r="F139" s="66"/>
      <c r="G139" s="66"/>
      <c r="H139" s="81"/>
    </row>
    <row r="140" spans="1:8" s="82" customFormat="1" ht="25.15" customHeight="1" x14ac:dyDescent="0.2">
      <c r="A140" s="293" t="s">
        <v>136</v>
      </c>
      <c r="B140" s="35" t="s">
        <v>137</v>
      </c>
      <c r="C140" s="61">
        <f t="shared" ref="C140" si="51">C141+C144</f>
        <v>12335000</v>
      </c>
      <c r="D140" s="61">
        <f t="shared" ref="D140:E140" si="52">D141+D144</f>
        <v>-4959340</v>
      </c>
      <c r="E140" s="61">
        <f t="shared" si="52"/>
        <v>7375660</v>
      </c>
      <c r="F140" s="111"/>
      <c r="G140" s="111"/>
      <c r="H140" s="113"/>
    </row>
    <row r="141" spans="1:8" s="82" customFormat="1" hidden="1" x14ac:dyDescent="0.2">
      <c r="A141" s="172">
        <v>41</v>
      </c>
      <c r="B141" s="40" t="s">
        <v>13</v>
      </c>
      <c r="C141" s="61">
        <f t="shared" ref="C141:E141" si="53">C142</f>
        <v>0</v>
      </c>
      <c r="D141" s="61">
        <f t="shared" si="53"/>
        <v>0</v>
      </c>
      <c r="E141" s="61">
        <f t="shared" si="53"/>
        <v>0</v>
      </c>
      <c r="F141" s="111"/>
      <c r="G141" s="111"/>
      <c r="H141" s="113"/>
    </row>
    <row r="142" spans="1:8" s="82" customFormat="1" hidden="1" x14ac:dyDescent="0.2">
      <c r="A142" s="172">
        <v>411</v>
      </c>
      <c r="B142" s="40" t="s">
        <v>92</v>
      </c>
      <c r="C142" s="61">
        <f t="shared" ref="C142:E142" si="54">C143</f>
        <v>0</v>
      </c>
      <c r="D142" s="61">
        <f t="shared" si="54"/>
        <v>0</v>
      </c>
      <c r="E142" s="61">
        <f t="shared" si="54"/>
        <v>0</v>
      </c>
      <c r="F142" s="111"/>
      <c r="G142" s="111"/>
      <c r="H142" s="113"/>
    </row>
    <row r="143" spans="1:8" s="82" customFormat="1" hidden="1" x14ac:dyDescent="0.2">
      <c r="A143" s="147">
        <v>4111</v>
      </c>
      <c r="B143" s="70" t="s">
        <v>44</v>
      </c>
      <c r="C143" s="58">
        <v>0</v>
      </c>
      <c r="D143" s="58">
        <v>0</v>
      </c>
      <c r="E143" s="58">
        <v>0</v>
      </c>
      <c r="F143" s="109"/>
      <c r="G143" s="109"/>
      <c r="H143" s="115"/>
    </row>
    <row r="144" spans="1:8" s="82" customFormat="1" x14ac:dyDescent="0.2">
      <c r="A144" s="172">
        <v>42</v>
      </c>
      <c r="B144" s="169" t="s">
        <v>195</v>
      </c>
      <c r="C144" s="61">
        <f t="shared" ref="C144:E144" si="55">C145</f>
        <v>12335000</v>
      </c>
      <c r="D144" s="61">
        <f t="shared" si="55"/>
        <v>-4959340</v>
      </c>
      <c r="E144" s="61">
        <f t="shared" si="55"/>
        <v>7375660</v>
      </c>
      <c r="F144" s="109"/>
      <c r="G144" s="109"/>
      <c r="H144" s="115"/>
    </row>
    <row r="145" spans="1:8" s="389" customFormat="1" x14ac:dyDescent="0.2">
      <c r="A145" s="176">
        <v>421</v>
      </c>
      <c r="B145" s="171" t="s">
        <v>16</v>
      </c>
      <c r="C145" s="58">
        <f t="shared" ref="C145:E145" si="56">C146</f>
        <v>12335000</v>
      </c>
      <c r="D145" s="58">
        <f t="shared" si="56"/>
        <v>-4959340</v>
      </c>
      <c r="E145" s="58">
        <f t="shared" si="56"/>
        <v>7375660</v>
      </c>
      <c r="F145" s="109"/>
      <c r="G145" s="109"/>
      <c r="H145" s="115"/>
    </row>
    <row r="146" spans="1:8" s="82" customFormat="1" hidden="1" x14ac:dyDescent="0.2">
      <c r="A146" s="156">
        <v>4213</v>
      </c>
      <c r="B146" s="44" t="s">
        <v>202</v>
      </c>
      <c r="C146" s="58">
        <v>12335000</v>
      </c>
      <c r="D146" s="58">
        <f>E146-C146</f>
        <v>-4959340</v>
      </c>
      <c r="E146" s="58">
        <v>7375660</v>
      </c>
      <c r="F146" s="110"/>
      <c r="G146" s="110"/>
    </row>
    <row r="147" spans="1:8" s="82" customFormat="1" x14ac:dyDescent="0.2">
      <c r="A147" s="156"/>
      <c r="B147" s="48"/>
      <c r="C147" s="58"/>
      <c r="D147" s="58"/>
      <c r="E147" s="58"/>
      <c r="F147" s="112"/>
      <c r="G147" s="112"/>
    </row>
    <row r="148" spans="1:8" s="82" customFormat="1" ht="25.15" customHeight="1" x14ac:dyDescent="0.2">
      <c r="A148" s="293" t="s">
        <v>138</v>
      </c>
      <c r="B148" s="35" t="s">
        <v>139</v>
      </c>
      <c r="C148" s="61">
        <f t="shared" ref="C148" si="57">C151+C154</f>
        <v>18771000</v>
      </c>
      <c r="D148" s="61">
        <f t="shared" ref="D148:E148" si="58">D151+D154</f>
        <v>2065410</v>
      </c>
      <c r="E148" s="61">
        <f t="shared" si="58"/>
        <v>20836410</v>
      </c>
      <c r="F148" s="111"/>
      <c r="G148" s="111"/>
    </row>
    <row r="149" spans="1:8" s="82" customFormat="1" x14ac:dyDescent="0.2">
      <c r="A149" s="172">
        <v>41</v>
      </c>
      <c r="B149" s="40" t="s">
        <v>13</v>
      </c>
      <c r="C149" s="61">
        <f t="shared" ref="C149:E149" si="59">C150</f>
        <v>500000</v>
      </c>
      <c r="D149" s="61">
        <f t="shared" si="59"/>
        <v>-500000</v>
      </c>
      <c r="E149" s="61">
        <f t="shared" si="59"/>
        <v>0</v>
      </c>
      <c r="F149" s="111"/>
      <c r="G149" s="111"/>
    </row>
    <row r="150" spans="1:8" s="389" customFormat="1" x14ac:dyDescent="0.2">
      <c r="A150" s="176">
        <v>411</v>
      </c>
      <c r="B150" s="41" t="s">
        <v>92</v>
      </c>
      <c r="C150" s="58">
        <f t="shared" ref="C150:E150" si="60">C151</f>
        <v>500000</v>
      </c>
      <c r="D150" s="58">
        <f t="shared" si="60"/>
        <v>-500000</v>
      </c>
      <c r="E150" s="58">
        <f t="shared" si="60"/>
        <v>0</v>
      </c>
      <c r="F150" s="109"/>
      <c r="G150" s="109"/>
    </row>
    <row r="151" spans="1:8" s="82" customFormat="1" hidden="1" x14ac:dyDescent="0.2">
      <c r="A151" s="147">
        <v>4111</v>
      </c>
      <c r="B151" s="70" t="s">
        <v>44</v>
      </c>
      <c r="C151" s="58">
        <v>500000</v>
      </c>
      <c r="D151" s="58">
        <f>E151-C151</f>
        <v>-500000</v>
      </c>
      <c r="E151" s="58">
        <v>0</v>
      </c>
      <c r="F151" s="109"/>
      <c r="G151" s="109"/>
    </row>
    <row r="152" spans="1:8" s="82" customFormat="1" x14ac:dyDescent="0.2">
      <c r="A152" s="172">
        <v>42</v>
      </c>
      <c r="B152" s="169" t="s">
        <v>195</v>
      </c>
      <c r="C152" s="61">
        <f t="shared" ref="C152:E152" si="61">C153</f>
        <v>18271000</v>
      </c>
      <c r="D152" s="61">
        <f t="shared" si="61"/>
        <v>2565410</v>
      </c>
      <c r="E152" s="61">
        <f t="shared" si="61"/>
        <v>20836410</v>
      </c>
      <c r="F152" s="109"/>
      <c r="G152" s="109"/>
    </row>
    <row r="153" spans="1:8" s="389" customFormat="1" x14ac:dyDescent="0.2">
      <c r="A153" s="176">
        <v>421</v>
      </c>
      <c r="B153" s="171" t="s">
        <v>16</v>
      </c>
      <c r="C153" s="58">
        <f>C154</f>
        <v>18271000</v>
      </c>
      <c r="D153" s="58">
        <f>D154</f>
        <v>2565410</v>
      </c>
      <c r="E153" s="58">
        <f>E154</f>
        <v>20836410</v>
      </c>
      <c r="F153" s="109"/>
      <c r="G153" s="109"/>
    </row>
    <row r="154" spans="1:8" s="82" customFormat="1" hidden="1" x14ac:dyDescent="0.2">
      <c r="A154" s="156">
        <v>4213</v>
      </c>
      <c r="B154" s="44" t="s">
        <v>19</v>
      </c>
      <c r="C154" s="58">
        <v>18271000</v>
      </c>
      <c r="D154" s="58">
        <f>E154-C154</f>
        <v>2565410</v>
      </c>
      <c r="E154" s="58">
        <v>20836410</v>
      </c>
      <c r="F154" s="110"/>
      <c r="G154" s="110"/>
    </row>
    <row r="155" spans="1:8" s="82" customFormat="1" x14ac:dyDescent="0.2">
      <c r="A155" s="156"/>
      <c r="B155" s="48"/>
      <c r="C155" s="58"/>
      <c r="D155" s="58"/>
      <c r="E155" s="58"/>
      <c r="F155" s="112"/>
      <c r="G155" s="112"/>
    </row>
    <row r="156" spans="1:8" s="82" customFormat="1" x14ac:dyDescent="0.2">
      <c r="A156" s="155" t="s">
        <v>140</v>
      </c>
      <c r="B156" s="54" t="s">
        <v>141</v>
      </c>
      <c r="C156" s="61">
        <f>C157+C160</f>
        <v>12370000</v>
      </c>
      <c r="D156" s="61">
        <f>D157+D160</f>
        <v>-2324519</v>
      </c>
      <c r="E156" s="61">
        <f>E157+E160</f>
        <v>10045481</v>
      </c>
      <c r="F156" s="111"/>
      <c r="G156" s="111"/>
    </row>
    <row r="157" spans="1:8" s="82" customFormat="1" x14ac:dyDescent="0.2">
      <c r="A157" s="172">
        <v>41</v>
      </c>
      <c r="B157" s="40" t="s">
        <v>13</v>
      </c>
      <c r="C157" s="61">
        <f>C158</f>
        <v>4450000</v>
      </c>
      <c r="D157" s="61">
        <f>D158</f>
        <v>-406000</v>
      </c>
      <c r="E157" s="61">
        <f>E158</f>
        <v>4044000</v>
      </c>
      <c r="F157" s="111"/>
      <c r="G157" s="111"/>
    </row>
    <row r="158" spans="1:8" s="389" customFormat="1" x14ac:dyDescent="0.2">
      <c r="A158" s="176">
        <v>411</v>
      </c>
      <c r="B158" s="41" t="s">
        <v>92</v>
      </c>
      <c r="C158" s="58">
        <f t="shared" ref="C158:E158" si="62">C159</f>
        <v>4450000</v>
      </c>
      <c r="D158" s="58">
        <f t="shared" si="62"/>
        <v>-406000</v>
      </c>
      <c r="E158" s="58">
        <f t="shared" si="62"/>
        <v>4044000</v>
      </c>
      <c r="F158" s="109"/>
      <c r="G158" s="109"/>
    </row>
    <row r="159" spans="1:8" hidden="1" x14ac:dyDescent="0.2">
      <c r="A159" s="147">
        <v>4111</v>
      </c>
      <c r="B159" s="70" t="s">
        <v>44</v>
      </c>
      <c r="C159" s="58">
        <v>4450000</v>
      </c>
      <c r="D159" s="58">
        <f>E159-C159</f>
        <v>-406000</v>
      </c>
      <c r="E159" s="58">
        <v>4044000</v>
      </c>
      <c r="F159" s="65"/>
      <c r="G159" s="65"/>
    </row>
    <row r="160" spans="1:8" x14ac:dyDescent="0.2">
      <c r="A160" s="172">
        <v>42</v>
      </c>
      <c r="B160" s="169" t="s">
        <v>195</v>
      </c>
      <c r="C160" s="68">
        <f t="shared" ref="C160:E160" si="63">C161</f>
        <v>7920000</v>
      </c>
      <c r="D160" s="68">
        <f t="shared" si="63"/>
        <v>-1918519</v>
      </c>
      <c r="E160" s="68">
        <f t="shared" si="63"/>
        <v>6001481</v>
      </c>
      <c r="F160" s="65"/>
      <c r="G160" s="65"/>
    </row>
    <row r="161" spans="1:8" s="392" customFormat="1" x14ac:dyDescent="0.2">
      <c r="A161" s="176">
        <v>421</v>
      </c>
      <c r="B161" s="171" t="s">
        <v>16</v>
      </c>
      <c r="C161" s="79">
        <f t="shared" ref="C161:E161" si="64">C162</f>
        <v>7920000</v>
      </c>
      <c r="D161" s="79">
        <f t="shared" si="64"/>
        <v>-1918519</v>
      </c>
      <c r="E161" s="79">
        <f t="shared" si="64"/>
        <v>6001481</v>
      </c>
      <c r="F161" s="65"/>
      <c r="G161" s="65"/>
    </row>
    <row r="162" spans="1:8" hidden="1" x14ac:dyDescent="0.2">
      <c r="A162" s="148">
        <v>4213</v>
      </c>
      <c r="B162" s="44" t="s">
        <v>202</v>
      </c>
      <c r="C162" s="58">
        <v>7920000</v>
      </c>
      <c r="D162" s="58">
        <f>E162-C162</f>
        <v>-1918519</v>
      </c>
      <c r="E162" s="58">
        <v>6001481</v>
      </c>
      <c r="F162" s="104"/>
      <c r="G162" s="104"/>
    </row>
    <row r="163" spans="1:8" x14ac:dyDescent="0.2">
      <c r="A163" s="148"/>
      <c r="B163" s="70"/>
      <c r="C163" s="58"/>
      <c r="D163" s="58"/>
      <c r="E163" s="58"/>
      <c r="F163" s="104"/>
      <c r="G163" s="104"/>
    </row>
    <row r="164" spans="1:8" s="82" customFormat="1" x14ac:dyDescent="0.2">
      <c r="A164" s="155" t="s">
        <v>169</v>
      </c>
      <c r="B164" s="54" t="s">
        <v>147</v>
      </c>
      <c r="C164" s="61">
        <f t="shared" ref="C164" si="65">C165+C168</f>
        <v>44650000</v>
      </c>
      <c r="D164" s="61">
        <f t="shared" ref="D164:E164" si="66">D165+D168</f>
        <v>0</v>
      </c>
      <c r="E164" s="61">
        <f t="shared" si="66"/>
        <v>44650000</v>
      </c>
      <c r="F164" s="111"/>
      <c r="G164" s="111"/>
    </row>
    <row r="165" spans="1:8" s="82" customFormat="1" x14ac:dyDescent="0.2">
      <c r="A165" s="172">
        <v>41</v>
      </c>
      <c r="B165" s="40" t="s">
        <v>13</v>
      </c>
      <c r="C165" s="61">
        <f t="shared" ref="C165:E165" si="67">C166</f>
        <v>500000</v>
      </c>
      <c r="D165" s="61">
        <f t="shared" si="67"/>
        <v>2000000</v>
      </c>
      <c r="E165" s="61">
        <f t="shared" si="67"/>
        <v>2500000</v>
      </c>
      <c r="F165" s="111"/>
      <c r="G165" s="111"/>
    </row>
    <row r="166" spans="1:8" s="389" customFormat="1" x14ac:dyDescent="0.2">
      <c r="A166" s="176">
        <v>411</v>
      </c>
      <c r="B166" s="41" t="s">
        <v>92</v>
      </c>
      <c r="C166" s="58">
        <f t="shared" ref="C166:E166" si="68">C167</f>
        <v>500000</v>
      </c>
      <c r="D166" s="58">
        <f t="shared" si="68"/>
        <v>2000000</v>
      </c>
      <c r="E166" s="58">
        <f t="shared" si="68"/>
        <v>2500000</v>
      </c>
      <c r="F166" s="109"/>
      <c r="G166" s="109"/>
    </row>
    <row r="167" spans="1:8" hidden="1" x14ac:dyDescent="0.2">
      <c r="A167" s="147">
        <v>4111</v>
      </c>
      <c r="B167" s="70" t="s">
        <v>44</v>
      </c>
      <c r="C167" s="58">
        <v>500000</v>
      </c>
      <c r="D167" s="58">
        <f>E167-C167</f>
        <v>2000000</v>
      </c>
      <c r="E167" s="58">
        <v>2500000</v>
      </c>
      <c r="F167" s="65"/>
      <c r="G167" s="65"/>
    </row>
    <row r="168" spans="1:8" x14ac:dyDescent="0.2">
      <c r="A168" s="172">
        <v>42</v>
      </c>
      <c r="B168" s="169" t="s">
        <v>195</v>
      </c>
      <c r="C168" s="68">
        <f t="shared" ref="C168:E168" si="69">C169</f>
        <v>44150000</v>
      </c>
      <c r="D168" s="68">
        <f t="shared" si="69"/>
        <v>-2000000</v>
      </c>
      <c r="E168" s="68">
        <f t="shared" si="69"/>
        <v>42150000</v>
      </c>
      <c r="F168" s="65"/>
      <c r="G168" s="65"/>
      <c r="H168" s="253">
        <f t="shared" ref="H168" si="70">H96+H97</f>
        <v>0</v>
      </c>
    </row>
    <row r="169" spans="1:8" s="392" customFormat="1" x14ac:dyDescent="0.2">
      <c r="A169" s="176">
        <v>421</v>
      </c>
      <c r="B169" s="171" t="s">
        <v>16</v>
      </c>
      <c r="C169" s="79">
        <f t="shared" ref="C169" si="71">C170+C171</f>
        <v>44150000</v>
      </c>
      <c r="D169" s="79">
        <f t="shared" ref="D169:E169" si="72">D170+D171</f>
        <v>-2000000</v>
      </c>
      <c r="E169" s="79">
        <f t="shared" si="72"/>
        <v>42150000</v>
      </c>
      <c r="F169" s="65"/>
      <c r="G169" s="65"/>
    </row>
    <row r="170" spans="1:8" hidden="1" x14ac:dyDescent="0.2">
      <c r="A170" s="157">
        <v>4213</v>
      </c>
      <c r="B170" s="44" t="s">
        <v>202</v>
      </c>
      <c r="C170" s="58">
        <v>29500000</v>
      </c>
      <c r="D170" s="58">
        <f t="shared" ref="D170:D171" si="73">E170-C170</f>
        <v>-2000000</v>
      </c>
      <c r="E170" s="58">
        <v>27500000</v>
      </c>
      <c r="F170" s="104"/>
      <c r="G170" s="104"/>
    </row>
    <row r="171" spans="1:8" hidden="1" x14ac:dyDescent="0.2">
      <c r="A171" s="157">
        <v>4213</v>
      </c>
      <c r="B171" s="122" t="s">
        <v>131</v>
      </c>
      <c r="C171" s="58">
        <v>14650000</v>
      </c>
      <c r="D171" s="58">
        <f t="shared" si="73"/>
        <v>0</v>
      </c>
      <c r="E171" s="58">
        <v>14650000</v>
      </c>
      <c r="F171" s="104"/>
      <c r="G171" s="104"/>
    </row>
    <row r="172" spans="1:8" s="180" customFormat="1" ht="12.6" customHeight="1" x14ac:dyDescent="0.2">
      <c r="A172" s="157"/>
      <c r="B172" s="122"/>
      <c r="C172" s="58"/>
      <c r="D172" s="58"/>
      <c r="E172" s="58"/>
      <c r="F172" s="104"/>
      <c r="G172" s="104"/>
    </row>
    <row r="173" spans="1:8" s="192" customFormat="1" hidden="1" x14ac:dyDescent="0.2">
      <c r="A173" s="190" t="s">
        <v>218</v>
      </c>
      <c r="B173" s="191" t="s">
        <v>219</v>
      </c>
      <c r="C173" s="61">
        <f t="shared" ref="C173" si="74">C174+C177</f>
        <v>0</v>
      </c>
      <c r="D173" s="61">
        <f t="shared" ref="D173:E173" si="75">D174+D177</f>
        <v>0</v>
      </c>
      <c r="E173" s="61">
        <f t="shared" si="75"/>
        <v>0</v>
      </c>
      <c r="F173" s="104"/>
      <c r="G173" s="104"/>
    </row>
    <row r="174" spans="1:8" s="192" customFormat="1" hidden="1" x14ac:dyDescent="0.2">
      <c r="A174" s="190">
        <v>42</v>
      </c>
      <c r="B174" s="191" t="s">
        <v>195</v>
      </c>
      <c r="C174" s="61">
        <f t="shared" ref="C174:E175" si="76">C175</f>
        <v>0</v>
      </c>
      <c r="D174" s="61">
        <f t="shared" si="76"/>
        <v>0</v>
      </c>
      <c r="E174" s="61">
        <f t="shared" si="76"/>
        <v>0</v>
      </c>
      <c r="F174" s="104"/>
      <c r="G174" s="104"/>
    </row>
    <row r="175" spans="1:8" s="192" customFormat="1" hidden="1" x14ac:dyDescent="0.2">
      <c r="A175" s="190">
        <v>421</v>
      </c>
      <c r="B175" s="191" t="s">
        <v>16</v>
      </c>
      <c r="C175" s="61">
        <f t="shared" si="76"/>
        <v>0</v>
      </c>
      <c r="D175" s="61">
        <f t="shared" si="76"/>
        <v>0</v>
      </c>
      <c r="E175" s="61">
        <f t="shared" si="76"/>
        <v>0</v>
      </c>
      <c r="F175" s="104"/>
      <c r="G175" s="104"/>
    </row>
    <row r="176" spans="1:8" s="185" customFormat="1" hidden="1" x14ac:dyDescent="0.2">
      <c r="A176" s="157">
        <v>4213</v>
      </c>
      <c r="B176" s="122" t="s">
        <v>202</v>
      </c>
      <c r="C176" s="58"/>
      <c r="D176" s="58"/>
      <c r="E176" s="58"/>
      <c r="F176" s="104"/>
      <c r="G176" s="104"/>
    </row>
    <row r="177" spans="1:7" s="185" customFormat="1" hidden="1" x14ac:dyDescent="0.2">
      <c r="A177" s="157"/>
      <c r="B177" s="122"/>
      <c r="C177" s="58"/>
      <c r="D177" s="58"/>
      <c r="E177" s="58"/>
      <c r="F177" s="104"/>
      <c r="G177" s="104"/>
    </row>
    <row r="178" spans="1:7" s="212" customFormat="1" x14ac:dyDescent="0.2">
      <c r="A178" s="211" t="s">
        <v>211</v>
      </c>
      <c r="B178" s="208" t="s">
        <v>212</v>
      </c>
      <c r="C178" s="61">
        <f>C179+C182</f>
        <v>296100000</v>
      </c>
      <c r="D178" s="61">
        <f>D179+D182</f>
        <v>-10000000</v>
      </c>
      <c r="E178" s="61">
        <f>E179+E182</f>
        <v>286100000</v>
      </c>
      <c r="F178" s="111"/>
      <c r="G178" s="111"/>
    </row>
    <row r="179" spans="1:7" s="179" customFormat="1" x14ac:dyDescent="0.2">
      <c r="A179" s="172">
        <v>41</v>
      </c>
      <c r="B179" s="40" t="s">
        <v>13</v>
      </c>
      <c r="C179" s="61">
        <f>C180</f>
        <v>10000000</v>
      </c>
      <c r="D179" s="61">
        <f>D180</f>
        <v>8000000</v>
      </c>
      <c r="E179" s="61">
        <f>E180</f>
        <v>18000000</v>
      </c>
      <c r="F179" s="111"/>
      <c r="G179" s="111"/>
    </row>
    <row r="180" spans="1:7" s="389" customFormat="1" x14ac:dyDescent="0.2">
      <c r="A180" s="176">
        <v>411</v>
      </c>
      <c r="B180" s="41" t="s">
        <v>92</v>
      </c>
      <c r="C180" s="58">
        <f t="shared" ref="C180:E180" si="77">C181</f>
        <v>10000000</v>
      </c>
      <c r="D180" s="58">
        <f t="shared" si="77"/>
        <v>8000000</v>
      </c>
      <c r="E180" s="58">
        <f t="shared" si="77"/>
        <v>18000000</v>
      </c>
      <c r="F180" s="109"/>
      <c r="G180" s="109"/>
    </row>
    <row r="181" spans="1:7" s="180" customFormat="1" hidden="1" x14ac:dyDescent="0.2">
      <c r="A181" s="147">
        <v>4111</v>
      </c>
      <c r="B181" s="70" t="s">
        <v>44</v>
      </c>
      <c r="C181" s="58">
        <v>10000000</v>
      </c>
      <c r="D181" s="58">
        <f>E181-C181</f>
        <v>8000000</v>
      </c>
      <c r="E181" s="58">
        <v>18000000</v>
      </c>
      <c r="F181" s="65"/>
      <c r="G181" s="65"/>
    </row>
    <row r="182" spans="1:7" s="180" customFormat="1" x14ac:dyDescent="0.2">
      <c r="A182" s="172">
        <v>42</v>
      </c>
      <c r="B182" s="169" t="s">
        <v>195</v>
      </c>
      <c r="C182" s="68">
        <f t="shared" ref="C182:E183" si="78">C183</f>
        <v>286100000</v>
      </c>
      <c r="D182" s="68">
        <f t="shared" si="78"/>
        <v>-18000000</v>
      </c>
      <c r="E182" s="68">
        <f t="shared" si="78"/>
        <v>268100000</v>
      </c>
      <c r="F182" s="65"/>
      <c r="G182" s="65"/>
    </row>
    <row r="183" spans="1:7" s="392" customFormat="1" x14ac:dyDescent="0.2">
      <c r="A183" s="176">
        <v>421</v>
      </c>
      <c r="B183" s="171" t="s">
        <v>16</v>
      </c>
      <c r="C183" s="79">
        <f t="shared" si="78"/>
        <v>286100000</v>
      </c>
      <c r="D183" s="79">
        <f t="shared" si="78"/>
        <v>-18000000</v>
      </c>
      <c r="E183" s="79">
        <f t="shared" si="78"/>
        <v>268100000</v>
      </c>
      <c r="F183" s="65"/>
      <c r="G183" s="65"/>
    </row>
    <row r="184" spans="1:7" s="180" customFormat="1" hidden="1" x14ac:dyDescent="0.2">
      <c r="A184" s="148">
        <v>4213</v>
      </c>
      <c r="B184" s="44" t="s">
        <v>202</v>
      </c>
      <c r="C184" s="58">
        <v>286100000</v>
      </c>
      <c r="D184" s="58">
        <f>E184-C184</f>
        <v>-18000000</v>
      </c>
      <c r="E184" s="58">
        <f>278100000-10000000</f>
        <v>268100000</v>
      </c>
      <c r="F184" s="104"/>
      <c r="G184" s="104"/>
    </row>
    <row r="185" spans="1:7" s="180" customFormat="1" x14ac:dyDescent="0.2">
      <c r="A185" s="157"/>
      <c r="B185" s="122"/>
      <c r="C185" s="58"/>
      <c r="D185" s="58"/>
      <c r="E185" s="58"/>
      <c r="F185" s="104"/>
      <c r="G185" s="104"/>
    </row>
    <row r="186" spans="1:7" s="212" customFormat="1" x14ac:dyDescent="0.2">
      <c r="A186" s="211" t="s">
        <v>245</v>
      </c>
      <c r="B186" s="208" t="s">
        <v>246</v>
      </c>
      <c r="C186" s="61">
        <f>C187+C190</f>
        <v>9000000</v>
      </c>
      <c r="D186" s="61">
        <f>D187+D190</f>
        <v>10000000</v>
      </c>
      <c r="E186" s="61">
        <f>E187+E190</f>
        <v>19000000</v>
      </c>
      <c r="F186" s="111"/>
      <c r="G186" s="111"/>
    </row>
    <row r="187" spans="1:7" s="179" customFormat="1" hidden="1" x14ac:dyDescent="0.2">
      <c r="A187" s="172">
        <v>41</v>
      </c>
      <c r="B187" s="40" t="s">
        <v>13</v>
      </c>
      <c r="C187" s="61">
        <f>C188</f>
        <v>0</v>
      </c>
      <c r="D187" s="61">
        <f>D188</f>
        <v>0</v>
      </c>
      <c r="E187" s="61">
        <f>E188</f>
        <v>0</v>
      </c>
      <c r="F187" s="111"/>
      <c r="G187" s="111"/>
    </row>
    <row r="188" spans="1:7" s="179" customFormat="1" hidden="1" x14ac:dyDescent="0.2">
      <c r="A188" s="172">
        <v>411</v>
      </c>
      <c r="B188" s="40" t="s">
        <v>92</v>
      </c>
      <c r="C188" s="61">
        <f t="shared" ref="C188:E188" si="79">C189</f>
        <v>0</v>
      </c>
      <c r="D188" s="61">
        <f t="shared" si="79"/>
        <v>0</v>
      </c>
      <c r="E188" s="61">
        <f t="shared" si="79"/>
        <v>0</v>
      </c>
      <c r="F188" s="111"/>
      <c r="G188" s="111"/>
    </row>
    <row r="189" spans="1:7" s="185" customFormat="1" hidden="1" x14ac:dyDescent="0.2">
      <c r="A189" s="147">
        <v>4111</v>
      </c>
      <c r="B189" s="70" t="s">
        <v>44</v>
      </c>
      <c r="C189" s="58">
        <v>0</v>
      </c>
      <c r="D189" s="58">
        <v>0</v>
      </c>
      <c r="E189" s="58">
        <v>0</v>
      </c>
      <c r="F189" s="65"/>
      <c r="G189" s="65"/>
    </row>
    <row r="190" spans="1:7" s="185" customFormat="1" x14ac:dyDescent="0.2">
      <c r="A190" s="172">
        <v>42</v>
      </c>
      <c r="B190" s="169" t="s">
        <v>195</v>
      </c>
      <c r="C190" s="68">
        <f t="shared" ref="C190:E191" si="80">C191</f>
        <v>9000000</v>
      </c>
      <c r="D190" s="68">
        <f t="shared" si="80"/>
        <v>10000000</v>
      </c>
      <c r="E190" s="68">
        <f t="shared" si="80"/>
        <v>19000000</v>
      </c>
      <c r="F190" s="65"/>
      <c r="G190" s="65"/>
    </row>
    <row r="191" spans="1:7" s="392" customFormat="1" x14ac:dyDescent="0.2">
      <c r="A191" s="176">
        <v>421</v>
      </c>
      <c r="B191" s="171" t="s">
        <v>16</v>
      </c>
      <c r="C191" s="79">
        <f t="shared" si="80"/>
        <v>9000000</v>
      </c>
      <c r="D191" s="79">
        <f t="shared" si="80"/>
        <v>10000000</v>
      </c>
      <c r="E191" s="79">
        <f t="shared" si="80"/>
        <v>19000000</v>
      </c>
      <c r="F191" s="65"/>
      <c r="G191" s="65"/>
    </row>
    <row r="192" spans="1:7" s="185" customFormat="1" hidden="1" x14ac:dyDescent="0.2">
      <c r="A192" s="148">
        <v>4213</v>
      </c>
      <c r="B192" s="44" t="s">
        <v>202</v>
      </c>
      <c r="C192" s="58">
        <v>9000000</v>
      </c>
      <c r="D192" s="58">
        <f>E192-C192</f>
        <v>10000000</v>
      </c>
      <c r="E192" s="58">
        <v>19000000</v>
      </c>
      <c r="F192" s="104"/>
      <c r="G192" s="104"/>
    </row>
    <row r="193" spans="1:7" x14ac:dyDescent="0.2">
      <c r="C193" s="71"/>
      <c r="D193" s="71"/>
      <c r="E193" s="71"/>
      <c r="F193" s="65"/>
      <c r="G193" s="65"/>
    </row>
    <row r="194" spans="1:7" s="212" customFormat="1" x14ac:dyDescent="0.2">
      <c r="A194" s="350">
        <v>104</v>
      </c>
      <c r="B194" s="351" t="s">
        <v>142</v>
      </c>
      <c r="C194" s="61">
        <f>C196+C201+C206+C211</f>
        <v>483000000</v>
      </c>
      <c r="D194" s="61">
        <f>D196+D201+D206+D211</f>
        <v>-8000000</v>
      </c>
      <c r="E194" s="61">
        <f>E196+E201+E206+E211</f>
        <v>475000000</v>
      </c>
      <c r="F194" s="67"/>
      <c r="G194" s="67"/>
    </row>
    <row r="195" spans="1:7" x14ac:dyDescent="0.2">
      <c r="C195" s="51"/>
      <c r="D195" s="51"/>
      <c r="E195" s="51"/>
      <c r="F195" s="65"/>
      <c r="G195" s="65"/>
    </row>
    <row r="196" spans="1:7" x14ac:dyDescent="0.2">
      <c r="A196" s="151" t="s">
        <v>143</v>
      </c>
      <c r="B196" s="9" t="s">
        <v>144</v>
      </c>
      <c r="C196" s="105">
        <f>C199</f>
        <v>360000000</v>
      </c>
      <c r="D196" s="105">
        <f>D199</f>
        <v>20000000</v>
      </c>
      <c r="E196" s="105">
        <f>E199</f>
        <v>380000000</v>
      </c>
      <c r="F196" s="67"/>
      <c r="G196" s="67"/>
    </row>
    <row r="197" spans="1:7" x14ac:dyDescent="0.2">
      <c r="A197" s="141">
        <v>32</v>
      </c>
      <c r="B197" s="169" t="s">
        <v>5</v>
      </c>
      <c r="C197" s="86">
        <f t="shared" ref="C197:E197" si="81">C198</f>
        <v>360000000</v>
      </c>
      <c r="D197" s="86">
        <f t="shared" si="81"/>
        <v>20000000</v>
      </c>
      <c r="E197" s="86">
        <f t="shared" si="81"/>
        <v>380000000</v>
      </c>
      <c r="F197" s="67"/>
      <c r="G197" s="67"/>
    </row>
    <row r="198" spans="1:7" s="392" customFormat="1" x14ac:dyDescent="0.2">
      <c r="A198" s="387">
        <v>323</v>
      </c>
      <c r="B198" s="390" t="s">
        <v>10</v>
      </c>
      <c r="C198" s="391">
        <f>C199</f>
        <v>360000000</v>
      </c>
      <c r="D198" s="391">
        <f>D199</f>
        <v>20000000</v>
      </c>
      <c r="E198" s="391">
        <f>E199</f>
        <v>380000000</v>
      </c>
      <c r="F198" s="65"/>
      <c r="G198" s="65"/>
    </row>
    <row r="199" spans="1:7" hidden="1" x14ac:dyDescent="0.2">
      <c r="A199" s="158">
        <v>3232</v>
      </c>
      <c r="B199" s="87" t="s">
        <v>11</v>
      </c>
      <c r="C199" s="83">
        <f>'rashodi-opći dio'!F26</f>
        <v>360000000</v>
      </c>
      <c r="D199" s="83">
        <f>'rashodi-opći dio'!G26</f>
        <v>20000000</v>
      </c>
      <c r="E199" s="83">
        <f>'rashodi-opći dio'!H26</f>
        <v>380000000</v>
      </c>
      <c r="F199" s="65"/>
      <c r="G199" s="65"/>
    </row>
    <row r="200" spans="1:7" x14ac:dyDescent="0.2">
      <c r="C200" s="58"/>
      <c r="D200" s="58"/>
      <c r="E200" s="58"/>
      <c r="F200" s="65"/>
      <c r="G200" s="65"/>
    </row>
    <row r="201" spans="1:7" x14ac:dyDescent="0.2">
      <c r="A201" s="151" t="s">
        <v>145</v>
      </c>
      <c r="B201" s="9" t="s">
        <v>146</v>
      </c>
      <c r="C201" s="88">
        <f>C204</f>
        <v>20000000</v>
      </c>
      <c r="D201" s="88">
        <f>D204</f>
        <v>0</v>
      </c>
      <c r="E201" s="88">
        <f>E204</f>
        <v>20000000</v>
      </c>
      <c r="F201" s="67"/>
      <c r="G201" s="67"/>
    </row>
    <row r="202" spans="1:7" x14ac:dyDescent="0.2">
      <c r="A202" s="141">
        <v>32</v>
      </c>
      <c r="B202" s="169" t="s">
        <v>5</v>
      </c>
      <c r="C202" s="86">
        <f t="shared" ref="C202:E203" si="82">C203</f>
        <v>20000000</v>
      </c>
      <c r="D202" s="86">
        <f t="shared" si="82"/>
        <v>0</v>
      </c>
      <c r="E202" s="86">
        <f t="shared" si="82"/>
        <v>20000000</v>
      </c>
      <c r="F202" s="67"/>
      <c r="G202" s="67"/>
    </row>
    <row r="203" spans="1:7" s="392" customFormat="1" x14ac:dyDescent="0.2">
      <c r="A203" s="387">
        <v>323</v>
      </c>
      <c r="B203" s="390" t="s">
        <v>10</v>
      </c>
      <c r="C203" s="391">
        <f t="shared" si="82"/>
        <v>20000000</v>
      </c>
      <c r="D203" s="391">
        <f t="shared" si="82"/>
        <v>0</v>
      </c>
      <c r="E203" s="391">
        <f t="shared" si="82"/>
        <v>20000000</v>
      </c>
      <c r="F203" s="65"/>
      <c r="G203" s="65"/>
    </row>
    <row r="204" spans="1:7" hidden="1" x14ac:dyDescent="0.2">
      <c r="A204" s="158">
        <v>3232</v>
      </c>
      <c r="B204" s="87" t="s">
        <v>11</v>
      </c>
      <c r="C204" s="83">
        <f>'rashodi-opći dio'!F28</f>
        <v>20000000</v>
      </c>
      <c r="D204" s="83">
        <f>'rashodi-opći dio'!G28</f>
        <v>0</v>
      </c>
      <c r="E204" s="83">
        <f>'rashodi-opći dio'!H28</f>
        <v>20000000</v>
      </c>
      <c r="F204" s="65"/>
      <c r="G204" s="65"/>
    </row>
    <row r="205" spans="1:7" x14ac:dyDescent="0.2">
      <c r="A205" s="149"/>
      <c r="B205" s="84"/>
      <c r="C205" s="58"/>
      <c r="D205" s="58"/>
      <c r="E205" s="58"/>
      <c r="F205" s="65"/>
      <c r="G205" s="65"/>
    </row>
    <row r="206" spans="1:7" x14ac:dyDescent="0.2">
      <c r="A206" s="151" t="s">
        <v>148</v>
      </c>
      <c r="B206" s="9" t="s">
        <v>149</v>
      </c>
      <c r="C206" s="86">
        <f t="shared" ref="C206:E208" si="83">C207</f>
        <v>8000000</v>
      </c>
      <c r="D206" s="86">
        <f t="shared" si="83"/>
        <v>-4000000</v>
      </c>
      <c r="E206" s="86">
        <f t="shared" si="83"/>
        <v>4000000</v>
      </c>
      <c r="F206" s="104"/>
      <c r="G206" s="104"/>
    </row>
    <row r="207" spans="1:7" x14ac:dyDescent="0.2">
      <c r="A207" s="141">
        <v>32</v>
      </c>
      <c r="B207" s="169" t="s">
        <v>5</v>
      </c>
      <c r="C207" s="86">
        <f t="shared" si="83"/>
        <v>8000000</v>
      </c>
      <c r="D207" s="86">
        <f t="shared" si="83"/>
        <v>-4000000</v>
      </c>
      <c r="E207" s="86">
        <f t="shared" si="83"/>
        <v>4000000</v>
      </c>
      <c r="F207" s="104"/>
      <c r="G207" s="104"/>
    </row>
    <row r="208" spans="1:7" s="392" customFormat="1" x14ac:dyDescent="0.2">
      <c r="A208" s="387">
        <v>323</v>
      </c>
      <c r="B208" s="390" t="s">
        <v>10</v>
      </c>
      <c r="C208" s="391">
        <f t="shared" si="83"/>
        <v>8000000</v>
      </c>
      <c r="D208" s="391">
        <f t="shared" si="83"/>
        <v>-4000000</v>
      </c>
      <c r="E208" s="391">
        <f t="shared" si="83"/>
        <v>4000000</v>
      </c>
      <c r="F208" s="393"/>
      <c r="G208" s="393"/>
    </row>
    <row r="209" spans="1:7" hidden="1" x14ac:dyDescent="0.2">
      <c r="A209" s="154">
        <v>3237</v>
      </c>
      <c r="B209" s="49" t="s">
        <v>76</v>
      </c>
      <c r="C209" s="83">
        <f>'rashodi-opći dio'!F36</f>
        <v>8000000</v>
      </c>
      <c r="D209" s="83">
        <f>'rashodi-opći dio'!G36</f>
        <v>-4000000</v>
      </c>
      <c r="E209" s="83">
        <f>'rashodi-opći dio'!H36</f>
        <v>4000000</v>
      </c>
      <c r="F209" s="104"/>
      <c r="G209" s="104"/>
    </row>
    <row r="210" spans="1:7" x14ac:dyDescent="0.2">
      <c r="C210" s="58"/>
      <c r="D210" s="58"/>
      <c r="E210" s="58"/>
      <c r="F210" s="65"/>
      <c r="G210" s="65"/>
    </row>
    <row r="211" spans="1:7" s="185" customFormat="1" x14ac:dyDescent="0.2">
      <c r="A211" s="151" t="s">
        <v>230</v>
      </c>
      <c r="B211" s="9" t="s">
        <v>231</v>
      </c>
      <c r="C211" s="105">
        <f>C214</f>
        <v>95000000</v>
      </c>
      <c r="D211" s="105">
        <f>D214</f>
        <v>-24000000</v>
      </c>
      <c r="E211" s="105">
        <f>E214</f>
        <v>71000000</v>
      </c>
      <c r="F211" s="67"/>
      <c r="G211" s="67"/>
    </row>
    <row r="212" spans="1:7" s="185" customFormat="1" x14ac:dyDescent="0.2">
      <c r="A212" s="141">
        <v>32</v>
      </c>
      <c r="B212" s="169" t="s">
        <v>5</v>
      </c>
      <c r="C212" s="86">
        <f t="shared" ref="C212:E212" si="84">C213</f>
        <v>95000000</v>
      </c>
      <c r="D212" s="86">
        <f t="shared" si="84"/>
        <v>-24000000</v>
      </c>
      <c r="E212" s="86">
        <f t="shared" si="84"/>
        <v>71000000</v>
      </c>
      <c r="F212" s="67"/>
      <c r="G212" s="67"/>
    </row>
    <row r="213" spans="1:7" s="392" customFormat="1" x14ac:dyDescent="0.2">
      <c r="A213" s="387">
        <v>323</v>
      </c>
      <c r="B213" s="390" t="s">
        <v>10</v>
      </c>
      <c r="C213" s="391">
        <f>C214</f>
        <v>95000000</v>
      </c>
      <c r="D213" s="391">
        <f>D214</f>
        <v>-24000000</v>
      </c>
      <c r="E213" s="391">
        <f>E214</f>
        <v>71000000</v>
      </c>
      <c r="F213" s="65"/>
      <c r="G213" s="65"/>
    </row>
    <row r="214" spans="1:7" s="185" customFormat="1" hidden="1" x14ac:dyDescent="0.2">
      <c r="A214" s="158">
        <v>3232</v>
      </c>
      <c r="B214" s="87" t="s">
        <v>11</v>
      </c>
      <c r="C214" s="83">
        <f>'rashodi-opći dio'!F29</f>
        <v>95000000</v>
      </c>
      <c r="D214" s="83">
        <f>'rashodi-opći dio'!G29</f>
        <v>-24000000</v>
      </c>
      <c r="E214" s="83">
        <f>'rashodi-opći dio'!H29</f>
        <v>71000000</v>
      </c>
      <c r="F214" s="65"/>
      <c r="G214" s="65"/>
    </row>
    <row r="215" spans="1:7" s="185" customFormat="1" x14ac:dyDescent="0.2">
      <c r="A215" s="144"/>
      <c r="B215" s="1"/>
      <c r="C215" s="58"/>
      <c r="D215" s="58"/>
      <c r="E215" s="58"/>
      <c r="F215" s="65"/>
      <c r="G215" s="65"/>
    </row>
    <row r="216" spans="1:7" s="212" customFormat="1" x14ac:dyDescent="0.2">
      <c r="A216" s="350">
        <v>105</v>
      </c>
      <c r="B216" s="351" t="s">
        <v>167</v>
      </c>
      <c r="C216" s="61">
        <f>C218+C223</f>
        <v>48000000</v>
      </c>
      <c r="D216" s="61">
        <f>D218+D223</f>
        <v>20000000</v>
      </c>
      <c r="E216" s="61">
        <f>E218+E223</f>
        <v>68000000</v>
      </c>
      <c r="F216" s="67"/>
      <c r="G216" s="67"/>
    </row>
    <row r="217" spans="1:7" s="82" customFormat="1" ht="10.5" customHeight="1" x14ac:dyDescent="0.2">
      <c r="A217" s="153"/>
      <c r="B217" s="42"/>
      <c r="C217" s="61"/>
      <c r="D217" s="61"/>
      <c r="E217" s="61"/>
      <c r="F217" s="67"/>
      <c r="G217" s="67"/>
    </row>
    <row r="218" spans="1:7" s="82" customFormat="1" x14ac:dyDescent="0.2">
      <c r="A218" s="151" t="s">
        <v>168</v>
      </c>
      <c r="B218" s="42" t="s">
        <v>150</v>
      </c>
      <c r="C218" s="47">
        <f t="shared" ref="C218:E220" si="85">C219</f>
        <v>48000000</v>
      </c>
      <c r="D218" s="47">
        <f t="shared" si="85"/>
        <v>0</v>
      </c>
      <c r="E218" s="47">
        <f t="shared" si="85"/>
        <v>48000000</v>
      </c>
      <c r="F218" s="67"/>
      <c r="G218" s="67"/>
    </row>
    <row r="219" spans="1:7" s="82" customFormat="1" x14ac:dyDescent="0.2">
      <c r="A219" s="141">
        <v>36</v>
      </c>
      <c r="B219" s="135" t="s">
        <v>224</v>
      </c>
      <c r="C219" s="47">
        <f t="shared" si="85"/>
        <v>48000000</v>
      </c>
      <c r="D219" s="47">
        <f t="shared" si="85"/>
        <v>0</v>
      </c>
      <c r="E219" s="47">
        <f t="shared" si="85"/>
        <v>48000000</v>
      </c>
      <c r="F219" s="67"/>
      <c r="G219" s="67"/>
    </row>
    <row r="220" spans="1:7" s="389" customFormat="1" x14ac:dyDescent="0.2">
      <c r="A220" s="387">
        <v>363</v>
      </c>
      <c r="B220" s="388" t="s">
        <v>225</v>
      </c>
      <c r="C220" s="205">
        <f t="shared" si="85"/>
        <v>48000000</v>
      </c>
      <c r="D220" s="205">
        <f t="shared" si="85"/>
        <v>0</v>
      </c>
      <c r="E220" s="205">
        <f t="shared" si="85"/>
        <v>48000000</v>
      </c>
      <c r="F220" s="65"/>
      <c r="G220" s="65"/>
    </row>
    <row r="221" spans="1:7" hidden="1" x14ac:dyDescent="0.2">
      <c r="A221" s="147">
        <v>3632</v>
      </c>
      <c r="B221" s="209" t="s">
        <v>225</v>
      </c>
      <c r="C221" s="85">
        <f>'rashodi-opći dio'!F62</f>
        <v>48000000</v>
      </c>
      <c r="D221" s="85">
        <f>'rashodi-opći dio'!G62</f>
        <v>0</v>
      </c>
      <c r="E221" s="85">
        <f>'rashodi-opći dio'!H62</f>
        <v>48000000</v>
      </c>
      <c r="F221" s="66"/>
      <c r="G221" s="66"/>
    </row>
    <row r="222" spans="1:7" x14ac:dyDescent="0.2">
      <c r="A222" s="147"/>
      <c r="B222" s="72"/>
      <c r="C222" s="85"/>
      <c r="D222" s="85"/>
      <c r="E222" s="85"/>
      <c r="F222" s="66"/>
      <c r="G222" s="66"/>
    </row>
    <row r="223" spans="1:7" s="179" customFormat="1" x14ac:dyDescent="0.2">
      <c r="A223" s="151" t="s">
        <v>269</v>
      </c>
      <c r="B223" s="42" t="s">
        <v>256</v>
      </c>
      <c r="C223" s="47">
        <f t="shared" ref="C223:E225" si="86">C224</f>
        <v>0</v>
      </c>
      <c r="D223" s="47">
        <f t="shared" si="86"/>
        <v>20000000</v>
      </c>
      <c r="E223" s="47">
        <f t="shared" si="86"/>
        <v>20000000</v>
      </c>
      <c r="F223" s="67"/>
      <c r="G223" s="67"/>
    </row>
    <row r="224" spans="1:7" s="179" customFormat="1" x14ac:dyDescent="0.2">
      <c r="A224" s="141">
        <v>36</v>
      </c>
      <c r="B224" s="135" t="s">
        <v>257</v>
      </c>
      <c r="C224" s="47">
        <f t="shared" si="86"/>
        <v>0</v>
      </c>
      <c r="D224" s="47">
        <f t="shared" si="86"/>
        <v>20000000</v>
      </c>
      <c r="E224" s="47">
        <f t="shared" si="86"/>
        <v>20000000</v>
      </c>
      <c r="F224" s="67"/>
      <c r="G224" s="67"/>
    </row>
    <row r="225" spans="1:7" s="389" customFormat="1" x14ac:dyDescent="0.2">
      <c r="A225" s="387">
        <v>363</v>
      </c>
      <c r="B225" s="388" t="s">
        <v>258</v>
      </c>
      <c r="C225" s="205">
        <f t="shared" si="86"/>
        <v>0</v>
      </c>
      <c r="D225" s="205">
        <f t="shared" si="86"/>
        <v>20000000</v>
      </c>
      <c r="E225" s="205">
        <f t="shared" si="86"/>
        <v>20000000</v>
      </c>
      <c r="F225" s="65"/>
      <c r="G225" s="65"/>
    </row>
    <row r="226" spans="1:7" s="185" customFormat="1" hidden="1" x14ac:dyDescent="0.2">
      <c r="A226" s="147">
        <v>3631</v>
      </c>
      <c r="B226" s="209" t="s">
        <v>258</v>
      </c>
      <c r="C226" s="85">
        <f>'rashodi-opći dio'!F61</f>
        <v>0</v>
      </c>
      <c r="D226" s="85">
        <f>'rashodi-opći dio'!G61</f>
        <v>20000000</v>
      </c>
      <c r="E226" s="292">
        <f>'rashodi-opći dio'!H61</f>
        <v>20000000</v>
      </c>
      <c r="F226" s="66"/>
      <c r="G226" s="66"/>
    </row>
    <row r="227" spans="1:7" x14ac:dyDescent="0.2">
      <c r="A227" s="159"/>
    </row>
    <row r="228" spans="1:7" x14ac:dyDescent="0.2">
      <c r="B228" s="89"/>
      <c r="C228" s="90"/>
      <c r="D228" s="90"/>
      <c r="E228" s="90"/>
    </row>
    <row r="229" spans="1:7" x14ac:dyDescent="0.2">
      <c r="A229" s="159"/>
    </row>
    <row r="230" spans="1:7" x14ac:dyDescent="0.2">
      <c r="B230" s="92"/>
      <c r="C230" s="93"/>
      <c r="D230" s="93"/>
      <c r="E230" s="93"/>
    </row>
    <row r="231" spans="1:7" x14ac:dyDescent="0.2">
      <c r="B231" s="92"/>
      <c r="C231" s="93"/>
      <c r="D231" s="93"/>
      <c r="E231" s="93"/>
    </row>
    <row r="232" spans="1:7" x14ac:dyDescent="0.2">
      <c r="B232" s="92"/>
      <c r="C232" s="93"/>
      <c r="D232" s="93"/>
      <c r="E232" s="93"/>
    </row>
    <row r="233" spans="1:7" x14ac:dyDescent="0.2">
      <c r="A233" s="160"/>
      <c r="B233" s="94"/>
      <c r="C233" s="12"/>
      <c r="D233" s="12"/>
      <c r="E233" s="12"/>
    </row>
    <row r="234" spans="1:7" x14ac:dyDescent="0.2">
      <c r="A234" s="161"/>
      <c r="B234" s="92"/>
    </row>
    <row r="235" spans="1:7" x14ac:dyDescent="0.2">
      <c r="A235" s="162"/>
      <c r="B235" s="89"/>
      <c r="C235" s="91"/>
      <c r="D235" s="91"/>
      <c r="E235" s="91"/>
    </row>
    <row r="236" spans="1:7" x14ac:dyDescent="0.2">
      <c r="A236" s="159"/>
    </row>
    <row r="237" spans="1:7" x14ac:dyDescent="0.2">
      <c r="B237" s="89"/>
      <c r="C237" s="90"/>
      <c r="D237" s="90"/>
      <c r="E237" s="90"/>
    </row>
    <row r="238" spans="1:7" x14ac:dyDescent="0.2">
      <c r="A238" s="159"/>
    </row>
    <row r="239" spans="1:7" x14ac:dyDescent="0.2">
      <c r="B239" s="89"/>
      <c r="C239" s="90"/>
      <c r="D239" s="90"/>
      <c r="E239" s="90"/>
    </row>
    <row r="240" spans="1:7" x14ac:dyDescent="0.2">
      <c r="A240" s="160"/>
    </row>
    <row r="241" spans="1:5" x14ac:dyDescent="0.2">
      <c r="A241" s="161"/>
      <c r="B241" s="92"/>
    </row>
    <row r="242" spans="1:5" x14ac:dyDescent="0.2">
      <c r="B242" s="95"/>
      <c r="C242" s="96"/>
      <c r="D242" s="96"/>
      <c r="E242" s="96"/>
    </row>
    <row r="243" spans="1:5" x14ac:dyDescent="0.2">
      <c r="A243" s="159"/>
      <c r="B243" s="95"/>
      <c r="C243" s="96"/>
      <c r="D243" s="96"/>
      <c r="E243" s="96"/>
    </row>
    <row r="245" spans="1:5" x14ac:dyDescent="0.2">
      <c r="A245" s="159"/>
      <c r="B245" s="89"/>
      <c r="C245" s="90"/>
      <c r="D245" s="90"/>
      <c r="E245" s="90"/>
    </row>
    <row r="247" spans="1:5" x14ac:dyDescent="0.2">
      <c r="A247" s="160"/>
      <c r="B247" s="89"/>
      <c r="C247" s="90"/>
      <c r="D247" s="90"/>
      <c r="E247" s="90"/>
    </row>
    <row r="248" spans="1:5" x14ac:dyDescent="0.2">
      <c r="A248" s="161"/>
    </row>
    <row r="249" spans="1:5" x14ac:dyDescent="0.2">
      <c r="B249" s="92"/>
    </row>
    <row r="250" spans="1:5" x14ac:dyDescent="0.2">
      <c r="A250" s="159"/>
      <c r="B250" s="95"/>
      <c r="C250" s="96"/>
      <c r="D250" s="96"/>
      <c r="E250" s="96"/>
    </row>
    <row r="252" spans="1:5" x14ac:dyDescent="0.2">
      <c r="A252" s="159"/>
      <c r="B252" s="89"/>
      <c r="C252" s="90"/>
      <c r="D252" s="90"/>
      <c r="E252" s="90"/>
    </row>
    <row r="254" spans="1:5" x14ac:dyDescent="0.2">
      <c r="A254" s="160"/>
      <c r="B254" s="89"/>
      <c r="C254" s="90"/>
      <c r="D254" s="90"/>
      <c r="E254" s="90"/>
    </row>
    <row r="255" spans="1:5" x14ac:dyDescent="0.2">
      <c r="A255" s="161"/>
    </row>
    <row r="256" spans="1:5" x14ac:dyDescent="0.2">
      <c r="B256" s="92"/>
    </row>
    <row r="257" spans="1:5" x14ac:dyDescent="0.2">
      <c r="A257" s="159"/>
      <c r="B257" s="95"/>
      <c r="C257" s="96"/>
      <c r="D257" s="96"/>
      <c r="E257" s="96"/>
    </row>
    <row r="259" spans="1:5" x14ac:dyDescent="0.2">
      <c r="A259" s="159"/>
      <c r="B259" s="89"/>
      <c r="C259" s="90"/>
      <c r="D259" s="90"/>
      <c r="E259" s="90"/>
    </row>
    <row r="261" spans="1:5" x14ac:dyDescent="0.2">
      <c r="A261" s="159"/>
      <c r="B261" s="89"/>
      <c r="C261" s="90"/>
      <c r="D261" s="90"/>
      <c r="E261" s="90"/>
    </row>
    <row r="263" spans="1:5" x14ac:dyDescent="0.2">
      <c r="A263" s="159"/>
      <c r="B263" s="92"/>
    </row>
    <row r="264" spans="1:5" x14ac:dyDescent="0.2">
      <c r="B264" s="95"/>
      <c r="C264" s="96"/>
      <c r="D264" s="96"/>
      <c r="E264" s="96"/>
    </row>
    <row r="266" spans="1:5" x14ac:dyDescent="0.2">
      <c r="A266" s="163"/>
      <c r="B266" s="89"/>
      <c r="C266" s="90"/>
      <c r="D266" s="90"/>
      <c r="E266" s="90"/>
    </row>
    <row r="268" spans="1:5" x14ac:dyDescent="0.2">
      <c r="A268" s="163"/>
      <c r="B268" s="89"/>
      <c r="C268" s="90"/>
      <c r="D268" s="90"/>
      <c r="E268" s="90"/>
    </row>
    <row r="270" spans="1:5" x14ac:dyDescent="0.2">
      <c r="A270" s="163"/>
      <c r="B270" s="92"/>
    </row>
    <row r="271" spans="1:5" x14ac:dyDescent="0.2">
      <c r="A271" s="161"/>
      <c r="B271" s="95"/>
      <c r="C271" s="96"/>
      <c r="D271" s="96"/>
      <c r="E271" s="96"/>
    </row>
    <row r="273" spans="1:5" x14ac:dyDescent="0.2">
      <c r="A273" s="159"/>
      <c r="B273" s="89"/>
      <c r="C273" s="90"/>
      <c r="D273" s="90"/>
      <c r="E273" s="90"/>
    </row>
    <row r="275" spans="1:5" x14ac:dyDescent="0.2">
      <c r="A275" s="163"/>
      <c r="B275" s="89"/>
      <c r="C275" s="90"/>
      <c r="D275" s="90"/>
      <c r="E275" s="90"/>
    </row>
    <row r="276" spans="1:5" x14ac:dyDescent="0.2">
      <c r="A276" s="161"/>
    </row>
    <row r="277" spans="1:5" x14ac:dyDescent="0.2">
      <c r="B277" s="92"/>
    </row>
    <row r="278" spans="1:5" x14ac:dyDescent="0.2">
      <c r="A278" s="159"/>
      <c r="B278" s="95"/>
      <c r="C278" s="96"/>
      <c r="D278" s="96"/>
      <c r="E278" s="96"/>
    </row>
    <row r="280" spans="1:5" x14ac:dyDescent="0.2">
      <c r="A280" s="159"/>
      <c r="B280" s="89"/>
      <c r="C280" s="90"/>
      <c r="D280" s="90"/>
      <c r="E280" s="90"/>
    </row>
    <row r="282" spans="1:5" x14ac:dyDescent="0.2">
      <c r="A282" s="159"/>
      <c r="B282" s="89"/>
      <c r="C282" s="90"/>
      <c r="D282" s="90"/>
      <c r="E282" s="90"/>
    </row>
    <row r="284" spans="1:5" x14ac:dyDescent="0.2">
      <c r="B284" s="92"/>
    </row>
    <row r="285" spans="1:5" x14ac:dyDescent="0.2">
      <c r="A285" s="163"/>
      <c r="B285" s="95"/>
      <c r="C285" s="96"/>
      <c r="D285" s="96"/>
      <c r="E285" s="96"/>
    </row>
    <row r="287" spans="1:5" x14ac:dyDescent="0.2">
      <c r="A287" s="164"/>
      <c r="B287" s="89"/>
      <c r="C287" s="90"/>
      <c r="D287" s="90"/>
      <c r="E287" s="90"/>
    </row>
    <row r="289" spans="1:5" x14ac:dyDescent="0.2">
      <c r="A289" s="164"/>
      <c r="B289" s="89"/>
      <c r="C289" s="90"/>
      <c r="D289" s="90"/>
      <c r="E289" s="90"/>
    </row>
    <row r="290" spans="1:5" x14ac:dyDescent="0.2">
      <c r="A290" s="165"/>
    </row>
    <row r="291" spans="1:5" x14ac:dyDescent="0.2">
      <c r="A291" s="161"/>
      <c r="B291" s="92"/>
    </row>
    <row r="292" spans="1:5" x14ac:dyDescent="0.2">
      <c r="A292" s="159"/>
      <c r="B292" s="95"/>
      <c r="C292" s="96"/>
      <c r="D292" s="96"/>
      <c r="E292" s="96"/>
    </row>
    <row r="293" spans="1:5" x14ac:dyDescent="0.2">
      <c r="A293" s="161"/>
    </row>
    <row r="294" spans="1:5" x14ac:dyDescent="0.2">
      <c r="A294" s="164"/>
      <c r="B294" s="89"/>
      <c r="C294" s="90"/>
      <c r="D294" s="90"/>
      <c r="E294" s="90"/>
    </row>
    <row r="295" spans="1:5" x14ac:dyDescent="0.2">
      <c r="A295" s="165"/>
    </row>
    <row r="296" spans="1:5" x14ac:dyDescent="0.2">
      <c r="A296" s="165"/>
      <c r="B296" s="89"/>
      <c r="C296" s="90"/>
      <c r="D296" s="90"/>
      <c r="E296" s="90"/>
    </row>
    <row r="297" spans="1:5" x14ac:dyDescent="0.2">
      <c r="A297" s="159"/>
    </row>
    <row r="298" spans="1:5" x14ac:dyDescent="0.2">
      <c r="B298" s="92"/>
    </row>
    <row r="299" spans="1:5" x14ac:dyDescent="0.2">
      <c r="A299" s="165"/>
      <c r="B299" s="95"/>
      <c r="C299" s="96"/>
      <c r="D299" s="96"/>
      <c r="E299" s="96"/>
    </row>
    <row r="300" spans="1:5" x14ac:dyDescent="0.2">
      <c r="A300" s="166"/>
      <c r="B300" s="95"/>
      <c r="C300" s="96"/>
      <c r="D300" s="96"/>
      <c r="E300" s="96"/>
    </row>
    <row r="301" spans="1:5" x14ac:dyDescent="0.2">
      <c r="A301" s="99"/>
      <c r="B301" s="89"/>
      <c r="C301" s="90"/>
      <c r="D301" s="90"/>
      <c r="E301" s="90"/>
    </row>
    <row r="303" spans="1:5" x14ac:dyDescent="0.2">
      <c r="A303" s="159"/>
      <c r="B303" s="89"/>
      <c r="C303" s="90"/>
      <c r="D303" s="90"/>
      <c r="E303" s="90"/>
    </row>
    <row r="304" spans="1:5" x14ac:dyDescent="0.2">
      <c r="A304" s="165"/>
    </row>
    <row r="305" spans="1:5" x14ac:dyDescent="0.2">
      <c r="A305" s="166"/>
      <c r="B305" s="92"/>
    </row>
    <row r="306" spans="1:5" x14ac:dyDescent="0.2">
      <c r="A306" s="100"/>
      <c r="B306" s="95"/>
      <c r="C306" s="96"/>
      <c r="D306" s="96"/>
      <c r="E306" s="96"/>
    </row>
    <row r="307" spans="1:5" x14ac:dyDescent="0.2">
      <c r="A307" s="100"/>
      <c r="B307" s="95"/>
      <c r="C307" s="96"/>
      <c r="D307" s="96"/>
      <c r="E307" s="96"/>
    </row>
    <row r="308" spans="1:5" x14ac:dyDescent="0.2">
      <c r="A308" s="159"/>
    </row>
    <row r="309" spans="1:5" x14ac:dyDescent="0.2">
      <c r="A309" s="165"/>
      <c r="B309" s="89"/>
      <c r="C309" s="90"/>
      <c r="D309" s="90"/>
      <c r="E309" s="90"/>
    </row>
    <row r="310" spans="1:5" x14ac:dyDescent="0.2">
      <c r="A310" s="166"/>
    </row>
    <row r="311" spans="1:5" x14ac:dyDescent="0.2">
      <c r="A311" s="100"/>
      <c r="B311" s="89"/>
      <c r="C311" s="90"/>
      <c r="D311" s="90"/>
      <c r="E311" s="90"/>
    </row>
    <row r="312" spans="1:5" x14ac:dyDescent="0.2">
      <c r="A312" s="100"/>
    </row>
    <row r="313" spans="1:5" x14ac:dyDescent="0.2">
      <c r="A313" s="159"/>
      <c r="B313" s="92"/>
    </row>
    <row r="314" spans="1:5" x14ac:dyDescent="0.2">
      <c r="A314" s="165"/>
      <c r="B314" s="95"/>
      <c r="C314" s="96"/>
      <c r="D314" s="96"/>
      <c r="E314" s="96"/>
    </row>
    <row r="315" spans="1:5" x14ac:dyDescent="0.2">
      <c r="A315" s="166"/>
    </row>
    <row r="316" spans="1:5" x14ac:dyDescent="0.2">
      <c r="A316" s="100"/>
      <c r="B316" s="89"/>
      <c r="C316" s="90"/>
      <c r="D316" s="90"/>
      <c r="E316" s="90"/>
    </row>
    <row r="317" spans="1:5" x14ac:dyDescent="0.2">
      <c r="A317" s="166"/>
    </row>
    <row r="318" spans="1:5" x14ac:dyDescent="0.2">
      <c r="A318" s="159"/>
      <c r="B318" s="89"/>
      <c r="C318" s="90"/>
      <c r="D318" s="90"/>
      <c r="E318" s="90"/>
    </row>
    <row r="319" spans="1:5" x14ac:dyDescent="0.2">
      <c r="A319" s="166"/>
    </row>
    <row r="320" spans="1:5" x14ac:dyDescent="0.2">
      <c r="A320" s="166"/>
      <c r="B320" s="92"/>
    </row>
    <row r="321" spans="1:5" x14ac:dyDescent="0.2">
      <c r="A321" s="100"/>
      <c r="B321" s="95"/>
      <c r="C321" s="96"/>
      <c r="D321" s="96"/>
      <c r="E321" s="96"/>
    </row>
    <row r="322" spans="1:5" x14ac:dyDescent="0.2">
      <c r="A322" s="166"/>
    </row>
    <row r="323" spans="1:5" x14ac:dyDescent="0.2">
      <c r="A323" s="166"/>
      <c r="B323" s="89"/>
      <c r="C323" s="90"/>
      <c r="D323" s="90"/>
      <c r="E323" s="90"/>
    </row>
    <row r="324" spans="1:5" x14ac:dyDescent="0.2">
      <c r="A324" s="100"/>
    </row>
    <row r="325" spans="1:5" x14ac:dyDescent="0.2">
      <c r="A325" s="166"/>
      <c r="B325" s="89"/>
      <c r="C325" s="90"/>
      <c r="D325" s="90"/>
      <c r="E325" s="90"/>
    </row>
    <row r="326" spans="1:5" x14ac:dyDescent="0.2">
      <c r="A326" s="166"/>
    </row>
    <row r="327" spans="1:5" x14ac:dyDescent="0.2">
      <c r="A327" s="100"/>
      <c r="B327" s="92"/>
    </row>
    <row r="328" spans="1:5" x14ac:dyDescent="0.2">
      <c r="A328" s="100"/>
      <c r="B328" s="95"/>
      <c r="C328" s="96"/>
      <c r="D328" s="96"/>
      <c r="E328" s="96"/>
    </row>
    <row r="329" spans="1:5" x14ac:dyDescent="0.2">
      <c r="A329" s="100"/>
    </row>
    <row r="330" spans="1:5" x14ac:dyDescent="0.2">
      <c r="A330" s="166"/>
      <c r="B330" s="89"/>
      <c r="C330" s="90"/>
      <c r="D330" s="90"/>
      <c r="E330" s="90"/>
    </row>
    <row r="331" spans="1:5" x14ac:dyDescent="0.2">
      <c r="A331" s="166"/>
    </row>
    <row r="332" spans="1:5" x14ac:dyDescent="0.2">
      <c r="A332" s="100"/>
      <c r="B332" s="89"/>
      <c r="C332" s="90"/>
      <c r="D332" s="90"/>
      <c r="E332" s="90"/>
    </row>
    <row r="333" spans="1:5" x14ac:dyDescent="0.2">
      <c r="A333" s="166"/>
    </row>
    <row r="334" spans="1:5" x14ac:dyDescent="0.2">
      <c r="A334" s="166"/>
      <c r="B334" s="92"/>
    </row>
    <row r="335" spans="1:5" x14ac:dyDescent="0.2">
      <c r="A335" s="100"/>
      <c r="B335" s="95"/>
      <c r="C335" s="96"/>
      <c r="D335" s="96"/>
      <c r="E335" s="96"/>
    </row>
    <row r="336" spans="1:5" x14ac:dyDescent="0.2">
      <c r="A336" s="166"/>
    </row>
    <row r="337" spans="1:5" x14ac:dyDescent="0.2">
      <c r="A337" s="166"/>
      <c r="B337" s="89"/>
      <c r="C337" s="90"/>
      <c r="D337" s="90"/>
      <c r="E337" s="90"/>
    </row>
    <row r="338" spans="1:5" x14ac:dyDescent="0.2">
      <c r="A338" s="100"/>
    </row>
    <row r="339" spans="1:5" x14ac:dyDescent="0.2">
      <c r="A339" s="166"/>
      <c r="B339" s="89"/>
      <c r="C339" s="90"/>
      <c r="D339" s="90"/>
      <c r="E339" s="90"/>
    </row>
    <row r="340" spans="1:5" x14ac:dyDescent="0.2">
      <c r="A340" s="166"/>
    </row>
    <row r="341" spans="1:5" x14ac:dyDescent="0.2">
      <c r="A341" s="100"/>
      <c r="B341" s="92"/>
    </row>
    <row r="342" spans="1:5" x14ac:dyDescent="0.2">
      <c r="A342" s="166"/>
      <c r="B342" s="95"/>
      <c r="C342" s="96"/>
      <c r="D342" s="96"/>
      <c r="E342" s="96"/>
    </row>
    <row r="343" spans="1:5" x14ac:dyDescent="0.2">
      <c r="A343" s="166"/>
    </row>
    <row r="344" spans="1:5" x14ac:dyDescent="0.2">
      <c r="A344" s="100"/>
      <c r="B344" s="89"/>
      <c r="C344" s="90"/>
      <c r="D344" s="90"/>
      <c r="E344" s="90"/>
    </row>
    <row r="345" spans="1:5" x14ac:dyDescent="0.2">
      <c r="A345" s="166"/>
    </row>
    <row r="346" spans="1:5" x14ac:dyDescent="0.2">
      <c r="A346" s="166"/>
      <c r="B346" s="89"/>
      <c r="C346" s="90"/>
      <c r="D346" s="90"/>
      <c r="E346" s="90"/>
    </row>
    <row r="347" spans="1:5" x14ac:dyDescent="0.2">
      <c r="A347" s="100"/>
    </row>
    <row r="348" spans="1:5" x14ac:dyDescent="0.2">
      <c r="A348" s="166"/>
      <c r="B348" s="92"/>
    </row>
    <row r="349" spans="1:5" x14ac:dyDescent="0.2">
      <c r="A349" s="166"/>
      <c r="B349" s="95"/>
      <c r="C349" s="96"/>
      <c r="D349" s="96"/>
      <c r="E349" s="96"/>
    </row>
    <row r="350" spans="1:5" x14ac:dyDescent="0.2">
      <c r="A350" s="100"/>
    </row>
    <row r="351" spans="1:5" x14ac:dyDescent="0.2">
      <c r="A351" s="166"/>
      <c r="B351" s="89"/>
      <c r="C351" s="90"/>
      <c r="D351" s="90"/>
      <c r="E351" s="90"/>
    </row>
    <row r="352" spans="1:5" x14ac:dyDescent="0.2">
      <c r="A352" s="166"/>
    </row>
    <row r="353" spans="1:5" x14ac:dyDescent="0.2">
      <c r="A353" s="100"/>
      <c r="B353" s="89"/>
      <c r="C353" s="90"/>
      <c r="D353" s="90"/>
      <c r="E353" s="90"/>
    </row>
    <row r="354" spans="1:5" x14ac:dyDescent="0.2">
      <c r="A354" s="166"/>
    </row>
    <row r="355" spans="1:5" x14ac:dyDescent="0.2">
      <c r="A355" s="166"/>
      <c r="B355" s="92"/>
    </row>
    <row r="356" spans="1:5" x14ac:dyDescent="0.2">
      <c r="A356" s="100"/>
      <c r="B356" s="95"/>
      <c r="C356" s="96"/>
      <c r="D356" s="96"/>
      <c r="E356" s="96"/>
    </row>
    <row r="357" spans="1:5" x14ac:dyDescent="0.2">
      <c r="A357" s="166"/>
    </row>
    <row r="358" spans="1:5" x14ac:dyDescent="0.2">
      <c r="A358" s="166"/>
      <c r="B358" s="89"/>
      <c r="C358" s="90"/>
      <c r="D358" s="90"/>
      <c r="E358" s="90"/>
    </row>
    <row r="359" spans="1:5" x14ac:dyDescent="0.2">
      <c r="A359" s="100"/>
    </row>
    <row r="360" spans="1:5" x14ac:dyDescent="0.2">
      <c r="B360" s="89"/>
      <c r="C360" s="90"/>
      <c r="D360" s="90"/>
      <c r="E360" s="90"/>
    </row>
    <row r="361" spans="1:5" x14ac:dyDescent="0.2">
      <c r="A361" s="166"/>
    </row>
    <row r="362" spans="1:5" x14ac:dyDescent="0.2">
      <c r="A362" s="100"/>
      <c r="B362" s="92"/>
    </row>
    <row r="363" spans="1:5" x14ac:dyDescent="0.2">
      <c r="A363" s="100"/>
      <c r="B363" s="95"/>
      <c r="C363" s="96"/>
      <c r="D363" s="96"/>
      <c r="E363" s="96"/>
    </row>
    <row r="364" spans="1:5" x14ac:dyDescent="0.2">
      <c r="A364" s="166"/>
    </row>
    <row r="365" spans="1:5" x14ac:dyDescent="0.2">
      <c r="A365" s="100"/>
      <c r="B365" s="89"/>
      <c r="C365" s="90"/>
      <c r="D365" s="90"/>
      <c r="E365" s="90"/>
    </row>
    <row r="366" spans="1:5" x14ac:dyDescent="0.2">
      <c r="A366" s="100"/>
    </row>
    <row r="367" spans="1:5" x14ac:dyDescent="0.2">
      <c r="A367" s="159"/>
      <c r="B367" s="89"/>
      <c r="C367" s="90"/>
      <c r="D367" s="90"/>
      <c r="E367" s="90"/>
    </row>
    <row r="368" spans="1:5" x14ac:dyDescent="0.2">
      <c r="A368" s="100"/>
      <c r="B368" s="89"/>
      <c r="C368" s="90"/>
      <c r="D368" s="90"/>
      <c r="E368" s="90"/>
    </row>
    <row r="369" spans="1:5" x14ac:dyDescent="0.2">
      <c r="A369" s="166"/>
      <c r="B369" s="101"/>
      <c r="C369" s="90"/>
      <c r="D369" s="90"/>
      <c r="E369" s="90"/>
    </row>
    <row r="370" spans="1:5" x14ac:dyDescent="0.2">
      <c r="A370" s="166"/>
      <c r="B370" s="95"/>
      <c r="C370" s="96"/>
      <c r="D370" s="96"/>
      <c r="E370" s="96"/>
    </row>
    <row r="371" spans="1:5" x14ac:dyDescent="0.2">
      <c r="A371" s="166"/>
    </row>
    <row r="372" spans="1:5" x14ac:dyDescent="0.2">
      <c r="A372" s="166"/>
      <c r="B372" s="98"/>
      <c r="C372" s="90"/>
      <c r="D372" s="90"/>
      <c r="E372" s="90"/>
    </row>
    <row r="373" spans="1:5" x14ac:dyDescent="0.2">
      <c r="A373" s="100"/>
    </row>
    <row r="374" spans="1:5" x14ac:dyDescent="0.2">
      <c r="A374" s="166"/>
      <c r="B374" s="98"/>
      <c r="C374" s="90"/>
      <c r="D374" s="90"/>
      <c r="E374" s="90"/>
    </row>
    <row r="375" spans="1:5" x14ac:dyDescent="0.2">
      <c r="A375" s="166"/>
    </row>
    <row r="376" spans="1:5" x14ac:dyDescent="0.2">
      <c r="A376" s="100"/>
      <c r="B376" s="92"/>
    </row>
    <row r="377" spans="1:5" x14ac:dyDescent="0.2">
      <c r="A377" s="166"/>
      <c r="B377" s="95"/>
      <c r="C377" s="96"/>
      <c r="D377" s="96"/>
      <c r="E377" s="96"/>
    </row>
    <row r="378" spans="1:5" x14ac:dyDescent="0.2">
      <c r="A378" s="166"/>
    </row>
    <row r="379" spans="1:5" x14ac:dyDescent="0.2">
      <c r="A379" s="100"/>
      <c r="B379" s="89"/>
      <c r="C379" s="90"/>
      <c r="D379" s="90"/>
      <c r="E379" s="90"/>
    </row>
    <row r="380" spans="1:5" x14ac:dyDescent="0.2">
      <c r="A380" s="166"/>
    </row>
    <row r="381" spans="1:5" x14ac:dyDescent="0.2">
      <c r="A381" s="166"/>
      <c r="B381" s="89"/>
      <c r="C381" s="90"/>
      <c r="D381" s="90"/>
      <c r="E381" s="90"/>
    </row>
    <row r="382" spans="1:5" x14ac:dyDescent="0.2">
      <c r="A382" s="100"/>
    </row>
    <row r="383" spans="1:5" x14ac:dyDescent="0.2">
      <c r="A383" s="166"/>
      <c r="B383" s="92"/>
    </row>
    <row r="384" spans="1:5" x14ac:dyDescent="0.2">
      <c r="A384" s="166"/>
      <c r="B384" s="95"/>
      <c r="C384" s="96"/>
      <c r="D384" s="96"/>
      <c r="E384" s="96"/>
    </row>
    <row r="385" spans="1:5" x14ac:dyDescent="0.2">
      <c r="A385" s="100"/>
    </row>
    <row r="386" spans="1:5" x14ac:dyDescent="0.2">
      <c r="A386" s="166"/>
      <c r="B386" s="89"/>
      <c r="C386" s="90"/>
      <c r="D386" s="90"/>
      <c r="E386" s="90"/>
    </row>
    <row r="387" spans="1:5" x14ac:dyDescent="0.2">
      <c r="A387" s="166"/>
    </row>
    <row r="388" spans="1:5" x14ac:dyDescent="0.2">
      <c r="A388" s="100"/>
      <c r="B388" s="89"/>
      <c r="C388" s="90"/>
      <c r="D388" s="90"/>
      <c r="E388" s="90"/>
    </row>
    <row r="389" spans="1:5" x14ac:dyDescent="0.2">
      <c r="A389" s="166"/>
    </row>
    <row r="390" spans="1:5" x14ac:dyDescent="0.2">
      <c r="A390" s="166"/>
      <c r="B390" s="92"/>
    </row>
    <row r="391" spans="1:5" x14ac:dyDescent="0.2">
      <c r="A391" s="100"/>
      <c r="B391" s="95"/>
      <c r="C391" s="96"/>
      <c r="D391" s="96"/>
      <c r="E391" s="96"/>
    </row>
    <row r="392" spans="1:5" x14ac:dyDescent="0.2">
      <c r="A392" s="100"/>
    </row>
    <row r="393" spans="1:5" x14ac:dyDescent="0.2">
      <c r="A393" s="100"/>
      <c r="B393" s="89"/>
      <c r="C393" s="90"/>
      <c r="D393" s="90"/>
      <c r="E393" s="90"/>
    </row>
    <row r="394" spans="1:5" x14ac:dyDescent="0.2">
      <c r="A394" s="166"/>
    </row>
    <row r="395" spans="1:5" x14ac:dyDescent="0.2">
      <c r="A395" s="166"/>
      <c r="B395" s="89"/>
      <c r="C395" s="90"/>
      <c r="D395" s="90"/>
      <c r="E395" s="90"/>
    </row>
    <row r="396" spans="1:5" x14ac:dyDescent="0.2">
      <c r="A396" s="100"/>
    </row>
    <row r="397" spans="1:5" x14ac:dyDescent="0.2">
      <c r="A397" s="166"/>
      <c r="B397" s="92"/>
    </row>
    <row r="398" spans="1:5" x14ac:dyDescent="0.2">
      <c r="A398" s="166"/>
      <c r="B398" s="95"/>
      <c r="C398" s="96"/>
      <c r="D398" s="96"/>
      <c r="E398" s="96"/>
    </row>
    <row r="399" spans="1:5" x14ac:dyDescent="0.2">
      <c r="A399" s="100"/>
    </row>
    <row r="400" spans="1:5" x14ac:dyDescent="0.2">
      <c r="A400" s="100"/>
      <c r="B400" s="89"/>
      <c r="C400" s="90"/>
      <c r="D400" s="90"/>
      <c r="E400" s="90"/>
    </row>
    <row r="401" spans="1:5" x14ac:dyDescent="0.2">
      <c r="A401" s="100"/>
    </row>
    <row r="402" spans="1:5" x14ac:dyDescent="0.2">
      <c r="A402" s="100"/>
      <c r="B402" s="89"/>
      <c r="C402" s="90"/>
      <c r="D402" s="90"/>
      <c r="E402" s="90"/>
    </row>
    <row r="403" spans="1:5" x14ac:dyDescent="0.2">
      <c r="A403" s="100"/>
    </row>
    <row r="404" spans="1:5" x14ac:dyDescent="0.2">
      <c r="A404" s="100"/>
      <c r="B404" s="89"/>
      <c r="C404" s="90"/>
      <c r="D404" s="90"/>
      <c r="E404" s="90"/>
    </row>
    <row r="405" spans="1:5" x14ac:dyDescent="0.2">
      <c r="A405" s="166"/>
    </row>
    <row r="406" spans="1:5" x14ac:dyDescent="0.2">
      <c r="A406" s="166"/>
      <c r="B406" s="89"/>
      <c r="C406" s="90"/>
      <c r="D406" s="90"/>
      <c r="E406" s="90"/>
    </row>
    <row r="407" spans="1:5" x14ac:dyDescent="0.2">
      <c r="A407" s="167"/>
    </row>
    <row r="408" spans="1:5" x14ac:dyDescent="0.2">
      <c r="A408" s="100"/>
    </row>
    <row r="409" spans="1:5" x14ac:dyDescent="0.2">
      <c r="A409" s="100"/>
      <c r="B409" s="89"/>
    </row>
    <row r="410" spans="1:5" x14ac:dyDescent="0.2">
      <c r="A410" s="100"/>
    </row>
    <row r="411" spans="1:5" x14ac:dyDescent="0.2">
      <c r="A411" s="100"/>
      <c r="B411" s="89"/>
    </row>
    <row r="412" spans="1:5" x14ac:dyDescent="0.2">
      <c r="A412" s="100"/>
    </row>
    <row r="413" spans="1:5" x14ac:dyDescent="0.2">
      <c r="A413" s="166"/>
      <c r="B413" s="92"/>
    </row>
    <row r="414" spans="1:5" x14ac:dyDescent="0.2">
      <c r="A414" s="166"/>
      <c r="B414" s="95"/>
      <c r="C414" s="96"/>
      <c r="D414" s="96"/>
      <c r="E414" s="96"/>
    </row>
    <row r="415" spans="1:5" x14ac:dyDescent="0.2">
      <c r="A415" s="100"/>
    </row>
    <row r="416" spans="1:5" x14ac:dyDescent="0.2">
      <c r="B416" s="89"/>
      <c r="C416" s="90"/>
      <c r="D416" s="90"/>
      <c r="E416" s="90"/>
    </row>
    <row r="417" spans="1:5" x14ac:dyDescent="0.2">
      <c r="A417" s="166"/>
    </row>
    <row r="418" spans="1:5" x14ac:dyDescent="0.2">
      <c r="A418" s="100"/>
      <c r="B418" s="92"/>
    </row>
    <row r="419" spans="1:5" x14ac:dyDescent="0.2">
      <c r="A419" s="100"/>
      <c r="B419" s="95"/>
      <c r="C419" s="96"/>
      <c r="D419" s="96"/>
      <c r="E419" s="96"/>
    </row>
    <row r="420" spans="1:5" x14ac:dyDescent="0.2">
      <c r="A420" s="166"/>
    </row>
    <row r="421" spans="1:5" x14ac:dyDescent="0.2">
      <c r="A421" s="100"/>
      <c r="B421" s="89"/>
      <c r="C421" s="90"/>
      <c r="D421" s="90"/>
      <c r="E421" s="90"/>
    </row>
    <row r="423" spans="1:5" x14ac:dyDescent="0.2">
      <c r="A423" s="160"/>
      <c r="B423" s="89"/>
      <c r="C423" s="90"/>
      <c r="D423" s="90"/>
      <c r="E423" s="90"/>
    </row>
    <row r="425" spans="1:5" x14ac:dyDescent="0.2">
      <c r="A425" s="166"/>
      <c r="B425" s="89"/>
      <c r="C425" s="90"/>
      <c r="D425" s="90"/>
      <c r="E425" s="90"/>
    </row>
    <row r="426" spans="1:5" x14ac:dyDescent="0.2">
      <c r="A426" s="166"/>
    </row>
    <row r="427" spans="1:5" x14ac:dyDescent="0.2">
      <c r="A427" s="166"/>
    </row>
    <row r="428" spans="1:5" x14ac:dyDescent="0.2">
      <c r="A428" s="100"/>
      <c r="B428" s="89"/>
    </row>
    <row r="429" spans="1:5" x14ac:dyDescent="0.2">
      <c r="A429" s="100"/>
    </row>
    <row r="430" spans="1:5" x14ac:dyDescent="0.2">
      <c r="A430" s="166"/>
      <c r="B430" s="98"/>
    </row>
    <row r="431" spans="1:5" x14ac:dyDescent="0.2">
      <c r="A431" s="166"/>
    </row>
    <row r="432" spans="1:5" x14ac:dyDescent="0.2">
      <c r="A432" s="100"/>
      <c r="B432" s="101"/>
    </row>
    <row r="433" spans="1:5" x14ac:dyDescent="0.2">
      <c r="A433" s="100"/>
      <c r="B433" s="95"/>
      <c r="C433" s="96"/>
      <c r="D433" s="96"/>
      <c r="E433" s="96"/>
    </row>
    <row r="434" spans="1:5" x14ac:dyDescent="0.2">
      <c r="A434" s="100"/>
      <c r="B434" s="95"/>
      <c r="C434" s="96"/>
      <c r="D434" s="96"/>
      <c r="E434" s="96"/>
    </row>
    <row r="435" spans="1:5" x14ac:dyDescent="0.2">
      <c r="A435" s="100"/>
      <c r="B435" s="89"/>
      <c r="C435" s="90"/>
      <c r="D435" s="90"/>
      <c r="E435" s="90"/>
    </row>
    <row r="436" spans="1:5" x14ac:dyDescent="0.2">
      <c r="A436" s="100"/>
      <c r="B436" s="95"/>
      <c r="C436" s="96"/>
      <c r="D436" s="96"/>
      <c r="E436" s="96"/>
    </row>
    <row r="437" spans="1:5" x14ac:dyDescent="0.2">
      <c r="A437" s="166"/>
      <c r="B437" s="101"/>
    </row>
    <row r="438" spans="1:5" x14ac:dyDescent="0.2">
      <c r="A438" s="166"/>
      <c r="B438" s="97"/>
    </row>
    <row r="439" spans="1:5" x14ac:dyDescent="0.2">
      <c r="A439" s="100"/>
      <c r="B439" s="97"/>
    </row>
    <row r="440" spans="1:5" x14ac:dyDescent="0.2">
      <c r="A440" s="100"/>
      <c r="B440" s="89"/>
      <c r="C440" s="90"/>
      <c r="D440" s="90"/>
      <c r="E440" s="90"/>
    </row>
    <row r="441" spans="1:5" x14ac:dyDescent="0.2">
      <c r="A441" s="100"/>
    </row>
    <row r="442" spans="1:5" x14ac:dyDescent="0.2">
      <c r="A442" s="100"/>
    </row>
    <row r="443" spans="1:5" x14ac:dyDescent="0.2">
      <c r="A443" s="100"/>
    </row>
    <row r="444" spans="1:5" x14ac:dyDescent="0.2">
      <c r="A444" s="159"/>
      <c r="B444" s="102"/>
    </row>
    <row r="445" spans="1:5" x14ac:dyDescent="0.2">
      <c r="A445" s="100"/>
      <c r="B445" s="2"/>
    </row>
    <row r="446" spans="1:5" x14ac:dyDescent="0.2">
      <c r="A446" s="166"/>
      <c r="B446" s="98"/>
      <c r="C446" s="12"/>
      <c r="D446" s="12"/>
      <c r="E446" s="12"/>
    </row>
    <row r="447" spans="1:5" x14ac:dyDescent="0.2">
      <c r="A447" s="166"/>
    </row>
    <row r="448" spans="1:5" x14ac:dyDescent="0.2">
      <c r="A448" s="166"/>
    </row>
    <row r="449" spans="1:5" x14ac:dyDescent="0.2">
      <c r="A449" s="100"/>
      <c r="B449" s="2"/>
    </row>
    <row r="450" spans="1:5" x14ac:dyDescent="0.2">
      <c r="A450" s="100"/>
      <c r="B450" s="2"/>
    </row>
    <row r="451" spans="1:5" x14ac:dyDescent="0.2">
      <c r="A451" s="166"/>
      <c r="B451" s="98"/>
      <c r="C451" s="12"/>
      <c r="D451" s="12"/>
      <c r="E451" s="12"/>
    </row>
    <row r="452" spans="1:5" x14ac:dyDescent="0.2">
      <c r="A452" s="100"/>
    </row>
    <row r="453" spans="1:5" x14ac:dyDescent="0.2">
      <c r="A453" s="166"/>
    </row>
    <row r="454" spans="1:5" x14ac:dyDescent="0.2">
      <c r="A454" s="166"/>
      <c r="B454" s="2"/>
    </row>
    <row r="455" spans="1:5" x14ac:dyDescent="0.2">
      <c r="A455" s="100"/>
      <c r="B455" s="2"/>
    </row>
    <row r="456" spans="1:5" x14ac:dyDescent="0.2">
      <c r="A456" s="100"/>
      <c r="B456" s="98"/>
      <c r="C456" s="12"/>
      <c r="D456" s="12"/>
      <c r="E456" s="12"/>
    </row>
    <row r="457" spans="1:5" x14ac:dyDescent="0.2">
      <c r="A457" s="166"/>
    </row>
    <row r="458" spans="1:5" x14ac:dyDescent="0.2">
      <c r="A458" s="166"/>
    </row>
    <row r="459" spans="1:5" x14ac:dyDescent="0.2">
      <c r="A459" s="100"/>
      <c r="B459" s="2"/>
    </row>
    <row r="460" spans="1:5" x14ac:dyDescent="0.2">
      <c r="A460" s="165"/>
    </row>
    <row r="461" spans="1:5" x14ac:dyDescent="0.2">
      <c r="B461" s="98"/>
      <c r="C461" s="12"/>
      <c r="D461" s="12"/>
      <c r="E461" s="12"/>
    </row>
    <row r="462" spans="1:5" x14ac:dyDescent="0.2">
      <c r="A462" s="159"/>
    </row>
    <row r="464" spans="1:5" x14ac:dyDescent="0.2">
      <c r="A464" s="159"/>
      <c r="B464" s="2"/>
    </row>
    <row r="467" spans="1:2" x14ac:dyDescent="0.2">
      <c r="A467" s="163"/>
      <c r="B467" s="2"/>
    </row>
    <row r="469" spans="1:2" x14ac:dyDescent="0.2">
      <c r="A469" s="163"/>
    </row>
    <row r="470" spans="1:2" x14ac:dyDescent="0.2">
      <c r="B470" s="2"/>
    </row>
    <row r="471" spans="1:2" x14ac:dyDescent="0.2">
      <c r="A471" s="160"/>
      <c r="B471" s="2"/>
    </row>
    <row r="472" spans="1:2" x14ac:dyDescent="0.2">
      <c r="A472" s="161"/>
      <c r="B472" s="2"/>
    </row>
    <row r="474" spans="1:2" x14ac:dyDescent="0.2">
      <c r="A474" s="159"/>
    </row>
    <row r="475" spans="1:2" x14ac:dyDescent="0.2">
      <c r="B475" s="78"/>
    </row>
    <row r="476" spans="1:2" x14ac:dyDescent="0.2">
      <c r="A476" s="159"/>
    </row>
    <row r="478" spans="1:2" x14ac:dyDescent="0.2">
      <c r="A478" s="160"/>
      <c r="B478" s="2"/>
    </row>
    <row r="479" spans="1:2" x14ac:dyDescent="0.2">
      <c r="A479" s="161"/>
    </row>
    <row r="481" spans="1:2" x14ac:dyDescent="0.2">
      <c r="A481" s="159"/>
      <c r="B481" s="2"/>
    </row>
    <row r="483" spans="1:2" x14ac:dyDescent="0.2">
      <c r="A483" s="159"/>
    </row>
    <row r="484" spans="1:2" x14ac:dyDescent="0.2">
      <c r="B484" s="2"/>
    </row>
    <row r="485" spans="1:2" x14ac:dyDescent="0.2">
      <c r="A485" s="160"/>
    </row>
    <row r="486" spans="1:2" x14ac:dyDescent="0.2">
      <c r="A486" s="161"/>
    </row>
    <row r="487" spans="1:2" x14ac:dyDescent="0.2">
      <c r="B487" s="2"/>
    </row>
    <row r="488" spans="1:2" x14ac:dyDescent="0.2">
      <c r="A488" s="159"/>
    </row>
    <row r="490" spans="1:2" x14ac:dyDescent="0.2">
      <c r="A490" s="159"/>
      <c r="B490" s="2"/>
    </row>
    <row r="492" spans="1:2" x14ac:dyDescent="0.2">
      <c r="A492" s="160"/>
    </row>
    <row r="493" spans="1:2" x14ac:dyDescent="0.2">
      <c r="A493" s="161"/>
      <c r="B493" s="2"/>
    </row>
    <row r="494" spans="1:2" x14ac:dyDescent="0.2">
      <c r="A494" s="161"/>
    </row>
    <row r="495" spans="1:2" x14ac:dyDescent="0.2">
      <c r="A495" s="161"/>
    </row>
    <row r="496" spans="1:2" x14ac:dyDescent="0.2">
      <c r="A496" s="161"/>
      <c r="B496" s="2"/>
    </row>
    <row r="497" spans="1:5" x14ac:dyDescent="0.2">
      <c r="A497" s="161"/>
    </row>
    <row r="499" spans="1:5" x14ac:dyDescent="0.2">
      <c r="A499" s="159"/>
      <c r="B499" s="2"/>
    </row>
    <row r="501" spans="1:5" x14ac:dyDescent="0.2">
      <c r="A501" s="159"/>
    </row>
    <row r="502" spans="1:5" x14ac:dyDescent="0.2">
      <c r="B502" s="2"/>
    </row>
    <row r="503" spans="1:5" x14ac:dyDescent="0.2">
      <c r="A503" s="160"/>
      <c r="B503" s="2"/>
    </row>
    <row r="504" spans="1:5" x14ac:dyDescent="0.2">
      <c r="A504" s="161"/>
    </row>
    <row r="505" spans="1:5" x14ac:dyDescent="0.2">
      <c r="A505" s="161"/>
      <c r="B505" s="2"/>
    </row>
    <row r="506" spans="1:5" x14ac:dyDescent="0.2">
      <c r="B506" s="2"/>
    </row>
    <row r="507" spans="1:5" x14ac:dyDescent="0.2">
      <c r="A507" s="159"/>
    </row>
    <row r="508" spans="1:5" x14ac:dyDescent="0.2">
      <c r="B508" s="2"/>
    </row>
    <row r="509" spans="1:5" x14ac:dyDescent="0.2">
      <c r="A509" s="159"/>
      <c r="B509" s="2"/>
    </row>
    <row r="510" spans="1:5" x14ac:dyDescent="0.2">
      <c r="B510" s="98"/>
      <c r="C510" s="12"/>
      <c r="D510" s="12"/>
      <c r="E510" s="12"/>
    </row>
    <row r="511" spans="1:5" x14ac:dyDescent="0.2">
      <c r="A511" s="160"/>
      <c r="B511" s="2"/>
    </row>
    <row r="512" spans="1:5" x14ac:dyDescent="0.2">
      <c r="A512" s="161"/>
    </row>
    <row r="513" spans="1:2" x14ac:dyDescent="0.2">
      <c r="A513" s="161"/>
      <c r="B513" s="98"/>
    </row>
    <row r="514" spans="1:2" x14ac:dyDescent="0.2">
      <c r="B514" s="98"/>
    </row>
    <row r="515" spans="1:2" x14ac:dyDescent="0.2">
      <c r="A515" s="159"/>
    </row>
    <row r="516" spans="1:2" x14ac:dyDescent="0.2">
      <c r="B516" s="2"/>
    </row>
    <row r="517" spans="1:2" x14ac:dyDescent="0.2">
      <c r="A517" s="159"/>
      <c r="B517" s="98"/>
    </row>
    <row r="519" spans="1:2" x14ac:dyDescent="0.2">
      <c r="A519" s="160"/>
      <c r="B519" s="2"/>
    </row>
    <row r="520" spans="1:2" x14ac:dyDescent="0.2">
      <c r="A520" s="161"/>
      <c r="B520" s="98"/>
    </row>
    <row r="521" spans="1:2" x14ac:dyDescent="0.2">
      <c r="A521" s="161"/>
    </row>
    <row r="522" spans="1:2" x14ac:dyDescent="0.2">
      <c r="A522" s="161"/>
      <c r="B522" s="2"/>
    </row>
    <row r="523" spans="1:2" x14ac:dyDescent="0.2">
      <c r="A523" s="161"/>
      <c r="B523" s="98"/>
    </row>
    <row r="524" spans="1:2" x14ac:dyDescent="0.2">
      <c r="A524" s="161"/>
    </row>
    <row r="525" spans="1:2" x14ac:dyDescent="0.2">
      <c r="A525" s="161"/>
      <c r="B525" s="2"/>
    </row>
    <row r="526" spans="1:2" x14ac:dyDescent="0.2">
      <c r="A526" s="161"/>
    </row>
    <row r="527" spans="1:2" x14ac:dyDescent="0.2">
      <c r="A527" s="161"/>
    </row>
    <row r="528" spans="1:2" x14ac:dyDescent="0.2">
      <c r="A528" s="161"/>
      <c r="B528" s="2"/>
    </row>
    <row r="529" spans="1:2" x14ac:dyDescent="0.2">
      <c r="A529" s="161"/>
    </row>
    <row r="531" spans="1:2" x14ac:dyDescent="0.2">
      <c r="A531" s="159"/>
      <c r="B531" s="2"/>
    </row>
    <row r="533" spans="1:2" x14ac:dyDescent="0.2">
      <c r="A533" s="159"/>
      <c r="B533" s="100"/>
    </row>
    <row r="534" spans="1:2" x14ac:dyDescent="0.2">
      <c r="B534" s="2"/>
    </row>
    <row r="535" spans="1:2" x14ac:dyDescent="0.2">
      <c r="A535" s="160"/>
      <c r="B535" s="2"/>
    </row>
    <row r="536" spans="1:2" x14ac:dyDescent="0.2">
      <c r="A536" s="161"/>
      <c r="B536" s="2"/>
    </row>
    <row r="537" spans="1:2" x14ac:dyDescent="0.2">
      <c r="A537" s="161"/>
    </row>
    <row r="538" spans="1:2" x14ac:dyDescent="0.2">
      <c r="A538" s="161"/>
    </row>
    <row r="539" spans="1:2" x14ac:dyDescent="0.2">
      <c r="A539" s="161"/>
      <c r="B539" s="2"/>
    </row>
    <row r="540" spans="1:2" x14ac:dyDescent="0.2">
      <c r="A540" s="161"/>
    </row>
    <row r="541" spans="1:2" x14ac:dyDescent="0.2">
      <c r="A541" s="161"/>
    </row>
    <row r="542" spans="1:2" x14ac:dyDescent="0.2">
      <c r="B542" s="2"/>
    </row>
    <row r="543" spans="1:2" x14ac:dyDescent="0.2">
      <c r="A543" s="159"/>
      <c r="B543" s="2"/>
    </row>
    <row r="544" spans="1:2" x14ac:dyDescent="0.2">
      <c r="B544" s="2"/>
    </row>
    <row r="545" spans="1:2" x14ac:dyDescent="0.2">
      <c r="A545" s="159"/>
      <c r="B545" s="2"/>
    </row>
    <row r="546" spans="1:2" x14ac:dyDescent="0.2">
      <c r="B546" s="2"/>
    </row>
    <row r="547" spans="1:2" x14ac:dyDescent="0.2">
      <c r="A547" s="160"/>
      <c r="B547" s="2"/>
    </row>
    <row r="548" spans="1:2" x14ac:dyDescent="0.2">
      <c r="A548" s="161"/>
    </row>
    <row r="549" spans="1:2" x14ac:dyDescent="0.2">
      <c r="A549" s="161"/>
      <c r="B549" s="2"/>
    </row>
    <row r="550" spans="1:2" x14ac:dyDescent="0.2">
      <c r="A550" s="161"/>
      <c r="B550" s="2"/>
    </row>
    <row r="551" spans="1:2" x14ac:dyDescent="0.2">
      <c r="B551" s="2"/>
    </row>
    <row r="552" spans="1:2" x14ac:dyDescent="0.2">
      <c r="B552" s="2"/>
    </row>
    <row r="553" spans="1:2" x14ac:dyDescent="0.2">
      <c r="A553" s="159"/>
      <c r="B553" s="2"/>
    </row>
    <row r="554" spans="1:2" x14ac:dyDescent="0.2">
      <c r="B554" s="2"/>
    </row>
    <row r="555" spans="1:2" x14ac:dyDescent="0.2">
      <c r="A555" s="159"/>
      <c r="B555" s="2"/>
    </row>
    <row r="557" spans="1:2" x14ac:dyDescent="0.2">
      <c r="A557" s="160"/>
    </row>
    <row r="558" spans="1:2" x14ac:dyDescent="0.2">
      <c r="A558" s="161"/>
      <c r="B558" s="2"/>
    </row>
    <row r="559" spans="1:2" x14ac:dyDescent="0.2">
      <c r="B559" s="2"/>
    </row>
    <row r="560" spans="1:2" x14ac:dyDescent="0.2">
      <c r="A560" s="159"/>
      <c r="B560" s="2"/>
    </row>
    <row r="561" spans="1:5" x14ac:dyDescent="0.2">
      <c r="B561" s="2"/>
    </row>
    <row r="562" spans="1:5" x14ac:dyDescent="0.2">
      <c r="A562" s="159"/>
      <c r="B562" s="2"/>
    </row>
    <row r="563" spans="1:5" x14ac:dyDescent="0.2">
      <c r="B563" s="2"/>
    </row>
    <row r="564" spans="1:5" x14ac:dyDescent="0.2">
      <c r="A564" s="160"/>
      <c r="B564" s="2"/>
    </row>
    <row r="565" spans="1:5" x14ac:dyDescent="0.2">
      <c r="A565" s="161"/>
      <c r="B565" s="2"/>
    </row>
    <row r="566" spans="1:5" x14ac:dyDescent="0.2">
      <c r="A566" s="161"/>
      <c r="B566" s="98"/>
      <c r="C566" s="12"/>
      <c r="D566" s="12"/>
      <c r="E566" s="12"/>
    </row>
    <row r="567" spans="1:5" x14ac:dyDescent="0.2">
      <c r="B567" s="2"/>
    </row>
    <row r="568" spans="1:5" x14ac:dyDescent="0.2">
      <c r="A568" s="159"/>
      <c r="B568" s="98"/>
    </row>
    <row r="570" spans="1:5" x14ac:dyDescent="0.2">
      <c r="A570" s="159"/>
    </row>
    <row r="571" spans="1:5" x14ac:dyDescent="0.2">
      <c r="B571" s="2"/>
    </row>
    <row r="572" spans="1:5" x14ac:dyDescent="0.2">
      <c r="A572" s="160"/>
      <c r="B572" s="2"/>
    </row>
    <row r="573" spans="1:5" x14ac:dyDescent="0.2">
      <c r="A573" s="161"/>
    </row>
    <row r="574" spans="1:5" x14ac:dyDescent="0.2">
      <c r="A574" s="161"/>
    </row>
    <row r="575" spans="1:5" x14ac:dyDescent="0.2">
      <c r="A575" s="161"/>
      <c r="B575" s="2"/>
    </row>
    <row r="576" spans="1:5" x14ac:dyDescent="0.2">
      <c r="A576" s="161"/>
      <c r="B576" s="2"/>
    </row>
    <row r="577" spans="1:5" x14ac:dyDescent="0.2">
      <c r="A577" s="161"/>
      <c r="B577" s="2"/>
    </row>
    <row r="578" spans="1:5" x14ac:dyDescent="0.2">
      <c r="A578" s="161"/>
      <c r="B578" s="2"/>
    </row>
    <row r="579" spans="1:5" x14ac:dyDescent="0.2">
      <c r="A579" s="161"/>
      <c r="B579" s="2"/>
    </row>
    <row r="580" spans="1:5" x14ac:dyDescent="0.2">
      <c r="A580" s="161"/>
    </row>
    <row r="581" spans="1:5" x14ac:dyDescent="0.2">
      <c r="A581" s="161"/>
    </row>
    <row r="582" spans="1:5" x14ac:dyDescent="0.2">
      <c r="A582" s="161"/>
      <c r="B582" s="2"/>
    </row>
    <row r="583" spans="1:5" x14ac:dyDescent="0.2">
      <c r="A583" s="161"/>
      <c r="B583" s="2"/>
    </row>
    <row r="584" spans="1:5" x14ac:dyDescent="0.2">
      <c r="B584" s="2"/>
    </row>
    <row r="585" spans="1:5" x14ac:dyDescent="0.2">
      <c r="B585" s="2"/>
    </row>
    <row r="586" spans="1:5" x14ac:dyDescent="0.2">
      <c r="A586" s="159"/>
      <c r="B586" s="2"/>
    </row>
    <row r="587" spans="1:5" x14ac:dyDescent="0.2">
      <c r="B587" s="98"/>
      <c r="C587" s="12"/>
      <c r="D587" s="12"/>
      <c r="E587" s="12"/>
    </row>
    <row r="588" spans="1:5" x14ac:dyDescent="0.2">
      <c r="A588" s="159"/>
      <c r="B588" s="2"/>
    </row>
    <row r="589" spans="1:5" x14ac:dyDescent="0.2">
      <c r="B589" s="98"/>
    </row>
    <row r="592" spans="1:5" x14ac:dyDescent="0.2">
      <c r="B592" s="2"/>
    </row>
    <row r="593" spans="2:5" x14ac:dyDescent="0.2">
      <c r="B593" s="2"/>
    </row>
    <row r="595" spans="2:5" x14ac:dyDescent="0.2">
      <c r="B595" s="2"/>
    </row>
    <row r="598" spans="2:5" x14ac:dyDescent="0.2">
      <c r="B598" s="2"/>
    </row>
    <row r="599" spans="2:5" x14ac:dyDescent="0.2">
      <c r="B599" s="2"/>
    </row>
    <row r="602" spans="2:5" x14ac:dyDescent="0.2">
      <c r="B602" s="2"/>
    </row>
    <row r="605" spans="2:5" x14ac:dyDescent="0.2">
      <c r="B605" s="98"/>
      <c r="C605" s="12"/>
      <c r="D605" s="12"/>
      <c r="E605" s="12"/>
    </row>
    <row r="607" spans="2:5" x14ac:dyDescent="0.2">
      <c r="B607" s="89"/>
      <c r="C607" s="90"/>
      <c r="D607" s="90"/>
      <c r="E607" s="90"/>
    </row>
    <row r="610" spans="2:5" x14ac:dyDescent="0.2">
      <c r="B610" s="89"/>
    </row>
    <row r="612" spans="2:5" x14ac:dyDescent="0.2">
      <c r="B612" s="89"/>
    </row>
    <row r="614" spans="2:5" x14ac:dyDescent="0.2">
      <c r="B614" s="92"/>
    </row>
    <row r="615" spans="2:5" x14ac:dyDescent="0.2">
      <c r="B615" s="95"/>
      <c r="C615" s="96"/>
      <c r="D615" s="96"/>
      <c r="E615" s="96"/>
    </row>
    <row r="617" spans="2:5" x14ac:dyDescent="0.2">
      <c r="B617" s="89"/>
      <c r="C617" s="90"/>
      <c r="D617" s="90"/>
      <c r="E617" s="90"/>
    </row>
    <row r="619" spans="2:5" x14ac:dyDescent="0.2">
      <c r="B619" s="89"/>
      <c r="C619" s="90"/>
      <c r="D619" s="90"/>
      <c r="E619" s="90"/>
    </row>
    <row r="621" spans="2:5" x14ac:dyDescent="0.2">
      <c r="B621" s="92"/>
    </row>
    <row r="622" spans="2:5" x14ac:dyDescent="0.2">
      <c r="B622" s="95"/>
      <c r="C622" s="96"/>
      <c r="D622" s="96"/>
      <c r="E622" s="96"/>
    </row>
    <row r="624" spans="2:5" x14ac:dyDescent="0.2">
      <c r="B624" s="89"/>
      <c r="C624" s="90"/>
      <c r="D624" s="90"/>
      <c r="E624" s="90"/>
    </row>
    <row r="626" spans="2:5" x14ac:dyDescent="0.2">
      <c r="B626" s="89"/>
      <c r="C626" s="90"/>
      <c r="D626" s="90"/>
      <c r="E626" s="90"/>
    </row>
    <row r="628" spans="2:5" x14ac:dyDescent="0.2">
      <c r="B628" s="92"/>
    </row>
    <row r="629" spans="2:5" x14ac:dyDescent="0.2">
      <c r="B629" s="95"/>
      <c r="C629" s="96"/>
      <c r="D629" s="96"/>
      <c r="E629" s="96"/>
    </row>
    <row r="631" spans="2:5" x14ac:dyDescent="0.2">
      <c r="B631" s="89"/>
      <c r="C631" s="90"/>
      <c r="D631" s="90"/>
      <c r="E631" s="90"/>
    </row>
    <row r="633" spans="2:5" x14ac:dyDescent="0.2">
      <c r="B633" s="89"/>
      <c r="C633" s="90"/>
      <c r="D633" s="90"/>
      <c r="E633" s="90"/>
    </row>
    <row r="635" spans="2:5" x14ac:dyDescent="0.2">
      <c r="B635" s="92"/>
    </row>
    <row r="636" spans="2:5" x14ac:dyDescent="0.2">
      <c r="B636" s="95"/>
      <c r="C636" s="96"/>
      <c r="D636" s="96"/>
      <c r="E636" s="96"/>
    </row>
    <row r="637" spans="2:5" x14ac:dyDescent="0.2">
      <c r="B637" s="95"/>
      <c r="C637" s="96"/>
      <c r="D637" s="96"/>
      <c r="E637" s="96"/>
    </row>
    <row r="638" spans="2:5" x14ac:dyDescent="0.2">
      <c r="B638" s="95"/>
      <c r="C638" s="96"/>
      <c r="D638" s="96"/>
      <c r="E638" s="96"/>
    </row>
    <row r="639" spans="2:5" x14ac:dyDescent="0.2">
      <c r="B639" s="95"/>
      <c r="C639" s="96"/>
      <c r="D639" s="96"/>
      <c r="E639" s="96"/>
    </row>
    <row r="640" spans="2:5" x14ac:dyDescent="0.2">
      <c r="B640" s="95"/>
      <c r="C640" s="96"/>
      <c r="D640" s="96"/>
      <c r="E640" s="96"/>
    </row>
    <row r="642" spans="2:5" x14ac:dyDescent="0.2">
      <c r="B642" s="89"/>
      <c r="C642" s="90"/>
      <c r="D642" s="90"/>
      <c r="E642" s="90"/>
    </row>
    <row r="644" spans="2:5" x14ac:dyDescent="0.2">
      <c r="B644" s="89"/>
      <c r="C644" s="90"/>
      <c r="D644" s="90"/>
      <c r="E644" s="90"/>
    </row>
    <row r="646" spans="2:5" x14ac:dyDescent="0.2">
      <c r="B646" s="92"/>
    </row>
    <row r="647" spans="2:5" x14ac:dyDescent="0.2">
      <c r="B647" s="95"/>
      <c r="C647" s="96"/>
      <c r="D647" s="96"/>
      <c r="E647" s="96"/>
    </row>
    <row r="648" spans="2:5" x14ac:dyDescent="0.2">
      <c r="B648" s="95"/>
      <c r="C648" s="96"/>
      <c r="D648" s="96"/>
      <c r="E648" s="96"/>
    </row>
    <row r="650" spans="2:5" x14ac:dyDescent="0.2">
      <c r="B650" s="89"/>
      <c r="C650" s="90"/>
      <c r="D650" s="90"/>
      <c r="E650" s="90"/>
    </row>
    <row r="652" spans="2:5" x14ac:dyDescent="0.2">
      <c r="B652" s="89"/>
      <c r="C652" s="90"/>
      <c r="D652" s="90"/>
      <c r="E652" s="90"/>
    </row>
    <row r="654" spans="2:5" x14ac:dyDescent="0.2">
      <c r="B654" s="92"/>
    </row>
    <row r="655" spans="2:5" x14ac:dyDescent="0.2">
      <c r="B655" s="95"/>
      <c r="C655" s="96"/>
      <c r="D655" s="96"/>
      <c r="E655" s="96"/>
    </row>
    <row r="656" spans="2:5" x14ac:dyDescent="0.2">
      <c r="B656" s="95"/>
      <c r="C656" s="96"/>
      <c r="D656" s="96"/>
      <c r="E656" s="96"/>
    </row>
    <row r="658" spans="2:5" x14ac:dyDescent="0.2">
      <c r="B658" s="89"/>
      <c r="C658" s="90"/>
      <c r="D658" s="90"/>
      <c r="E658" s="90"/>
    </row>
    <row r="660" spans="2:5" x14ac:dyDescent="0.2">
      <c r="B660" s="89"/>
      <c r="C660" s="90"/>
      <c r="D660" s="90"/>
      <c r="E660" s="90"/>
    </row>
    <row r="662" spans="2:5" x14ac:dyDescent="0.2">
      <c r="B662" s="92"/>
    </row>
    <row r="663" spans="2:5" x14ac:dyDescent="0.2">
      <c r="B663" s="95"/>
      <c r="C663" s="96"/>
      <c r="D663" s="96"/>
      <c r="E663" s="96"/>
    </row>
    <row r="664" spans="2:5" x14ac:dyDescent="0.2">
      <c r="B664" s="95"/>
      <c r="C664" s="96"/>
      <c r="D664" s="96"/>
      <c r="E664" s="96"/>
    </row>
    <row r="665" spans="2:5" x14ac:dyDescent="0.2">
      <c r="B665" s="95"/>
      <c r="C665" s="96"/>
      <c r="D665" s="96"/>
      <c r="E665" s="96"/>
    </row>
    <row r="666" spans="2:5" x14ac:dyDescent="0.2">
      <c r="B666" s="95"/>
      <c r="C666" s="96"/>
      <c r="D666" s="96"/>
      <c r="E666" s="96"/>
    </row>
    <row r="667" spans="2:5" x14ac:dyDescent="0.2">
      <c r="B667" s="95"/>
      <c r="C667" s="96"/>
      <c r="D667" s="96"/>
      <c r="E667" s="96"/>
    </row>
    <row r="668" spans="2:5" x14ac:dyDescent="0.2">
      <c r="B668" s="95"/>
      <c r="C668" s="96"/>
      <c r="D668" s="96"/>
      <c r="E668" s="96"/>
    </row>
    <row r="669" spans="2:5" x14ac:dyDescent="0.2">
      <c r="B669" s="95"/>
      <c r="C669" s="96"/>
      <c r="D669" s="96"/>
      <c r="E669" s="96"/>
    </row>
    <row r="670" spans="2:5" x14ac:dyDescent="0.2">
      <c r="B670" s="95"/>
      <c r="C670" s="96"/>
      <c r="D670" s="96"/>
      <c r="E670" s="96"/>
    </row>
    <row r="671" spans="2:5" x14ac:dyDescent="0.2">
      <c r="B671" s="95"/>
      <c r="C671" s="96"/>
      <c r="D671" s="96"/>
      <c r="E671" s="96"/>
    </row>
    <row r="672" spans="2:5" x14ac:dyDescent="0.2">
      <c r="B672" s="95"/>
      <c r="C672" s="96"/>
      <c r="D672" s="96"/>
      <c r="E672" s="96"/>
    </row>
    <row r="674" spans="2:5" x14ac:dyDescent="0.2">
      <c r="B674" s="89"/>
      <c r="C674" s="90"/>
      <c r="D674" s="90"/>
      <c r="E674" s="90"/>
    </row>
    <row r="676" spans="2:5" x14ac:dyDescent="0.2">
      <c r="B676" s="89"/>
      <c r="C676" s="90"/>
      <c r="D676" s="90"/>
      <c r="E676" s="90"/>
    </row>
    <row r="678" spans="2:5" x14ac:dyDescent="0.2">
      <c r="B678" s="92"/>
    </row>
    <row r="679" spans="2:5" x14ac:dyDescent="0.2">
      <c r="B679" s="95"/>
      <c r="C679" s="96"/>
      <c r="D679" s="96"/>
      <c r="E679" s="96"/>
    </row>
    <row r="680" spans="2:5" x14ac:dyDescent="0.2">
      <c r="B680" s="95"/>
      <c r="C680" s="96"/>
      <c r="D680" s="96"/>
      <c r="E680" s="96"/>
    </row>
    <row r="681" spans="2:5" x14ac:dyDescent="0.2">
      <c r="B681" s="95"/>
      <c r="C681" s="96"/>
      <c r="D681" s="96"/>
      <c r="E681" s="96"/>
    </row>
    <row r="682" spans="2:5" x14ac:dyDescent="0.2">
      <c r="B682" s="95"/>
      <c r="C682" s="96"/>
      <c r="D682" s="96"/>
      <c r="E682" s="96"/>
    </row>
    <row r="683" spans="2:5" x14ac:dyDescent="0.2">
      <c r="B683" s="95"/>
      <c r="C683" s="96"/>
      <c r="D683" s="96"/>
      <c r="E683" s="96"/>
    </row>
    <row r="684" spans="2:5" x14ac:dyDescent="0.2">
      <c r="B684" s="95"/>
      <c r="C684" s="96"/>
      <c r="D684" s="96"/>
      <c r="E684" s="96"/>
    </row>
    <row r="686" spans="2:5" x14ac:dyDescent="0.2">
      <c r="B686" s="89"/>
      <c r="C686" s="90"/>
      <c r="D686" s="90"/>
      <c r="E686" s="90"/>
    </row>
    <row r="688" spans="2:5" x14ac:dyDescent="0.2">
      <c r="B688" s="89"/>
      <c r="C688" s="90"/>
      <c r="D688" s="90"/>
      <c r="E688" s="90"/>
    </row>
    <row r="690" spans="2:5" x14ac:dyDescent="0.2">
      <c r="B690" s="92"/>
    </row>
    <row r="691" spans="2:5" x14ac:dyDescent="0.2">
      <c r="B691" s="95"/>
      <c r="C691" s="96"/>
      <c r="D691" s="96"/>
      <c r="E691" s="96"/>
    </row>
    <row r="692" spans="2:5" x14ac:dyDescent="0.2">
      <c r="B692" s="95"/>
      <c r="C692" s="96"/>
      <c r="D692" s="96"/>
      <c r="E692" s="96"/>
    </row>
    <row r="693" spans="2:5" x14ac:dyDescent="0.2">
      <c r="B693" s="95"/>
      <c r="C693" s="96"/>
      <c r="D693" s="96"/>
      <c r="E693" s="96"/>
    </row>
    <row r="696" spans="2:5" x14ac:dyDescent="0.2">
      <c r="B696" s="89"/>
      <c r="C696" s="90"/>
      <c r="D696" s="90"/>
      <c r="E696" s="90"/>
    </row>
    <row r="698" spans="2:5" x14ac:dyDescent="0.2">
      <c r="B698" s="89"/>
      <c r="C698" s="90"/>
      <c r="D698" s="90"/>
      <c r="E698" s="90"/>
    </row>
    <row r="700" spans="2:5" x14ac:dyDescent="0.2">
      <c r="B700" s="92"/>
    </row>
    <row r="701" spans="2:5" x14ac:dyDescent="0.2">
      <c r="B701" s="95"/>
      <c r="C701" s="96"/>
      <c r="D701" s="96"/>
      <c r="E701" s="96"/>
    </row>
    <row r="703" spans="2:5" x14ac:dyDescent="0.2">
      <c r="B703" s="89"/>
      <c r="C703" s="90"/>
      <c r="D703" s="90"/>
      <c r="E703" s="90"/>
    </row>
    <row r="705" spans="2:5" x14ac:dyDescent="0.2">
      <c r="B705" s="89"/>
      <c r="C705" s="90"/>
      <c r="D705" s="90"/>
      <c r="E705" s="90"/>
    </row>
    <row r="707" spans="2:5" x14ac:dyDescent="0.2">
      <c r="B707" s="92"/>
    </row>
    <row r="708" spans="2:5" x14ac:dyDescent="0.2">
      <c r="B708" s="95"/>
      <c r="C708" s="96"/>
      <c r="D708" s="96"/>
      <c r="E708" s="96"/>
    </row>
    <row r="709" spans="2:5" x14ac:dyDescent="0.2">
      <c r="B709" s="95"/>
      <c r="C709" s="96"/>
      <c r="D709" s="96"/>
      <c r="E709" s="96"/>
    </row>
    <row r="711" spans="2:5" x14ac:dyDescent="0.2">
      <c r="B711" s="89"/>
      <c r="C711" s="90"/>
      <c r="D711" s="90"/>
      <c r="E711" s="90"/>
    </row>
    <row r="713" spans="2:5" x14ac:dyDescent="0.2">
      <c r="B713" s="89"/>
      <c r="C713" s="90"/>
      <c r="D713" s="90"/>
      <c r="E713" s="90"/>
    </row>
    <row r="715" spans="2:5" x14ac:dyDescent="0.2">
      <c r="B715" s="92"/>
    </row>
    <row r="716" spans="2:5" x14ac:dyDescent="0.2">
      <c r="B716" s="95"/>
      <c r="C716" s="96"/>
      <c r="D716" s="96"/>
      <c r="E716" s="96"/>
    </row>
    <row r="717" spans="2:5" x14ac:dyDescent="0.2">
      <c r="B717" s="95"/>
      <c r="C717" s="96"/>
      <c r="D717" s="96"/>
      <c r="E717" s="96"/>
    </row>
    <row r="718" spans="2:5" x14ac:dyDescent="0.2">
      <c r="B718" s="95"/>
      <c r="C718" s="96"/>
      <c r="D718" s="96"/>
      <c r="E718" s="96"/>
    </row>
    <row r="719" spans="2:5" x14ac:dyDescent="0.2">
      <c r="B719" s="95"/>
      <c r="C719" s="96"/>
      <c r="D719" s="96"/>
      <c r="E719" s="96"/>
    </row>
    <row r="720" spans="2:5" x14ac:dyDescent="0.2">
      <c r="B720" s="95"/>
      <c r="C720" s="96"/>
      <c r="D720" s="96"/>
      <c r="E720" s="96"/>
    </row>
    <row r="721" spans="2:5" x14ac:dyDescent="0.2">
      <c r="B721" s="95"/>
      <c r="C721" s="96"/>
      <c r="D721" s="96"/>
      <c r="E721" s="96"/>
    </row>
    <row r="722" spans="2:5" x14ac:dyDescent="0.2">
      <c r="B722" s="95"/>
      <c r="C722" s="96"/>
      <c r="D722" s="96"/>
      <c r="E722" s="96"/>
    </row>
    <row r="723" spans="2:5" x14ac:dyDescent="0.2">
      <c r="B723" s="95"/>
      <c r="C723" s="96"/>
      <c r="D723" s="96"/>
      <c r="E723" s="96"/>
    </row>
    <row r="724" spans="2:5" x14ac:dyDescent="0.2">
      <c r="B724" s="95"/>
      <c r="C724" s="96"/>
      <c r="D724" s="96"/>
      <c r="E724" s="96"/>
    </row>
    <row r="725" spans="2:5" x14ac:dyDescent="0.2">
      <c r="B725" s="95"/>
      <c r="C725" s="96"/>
      <c r="D725" s="96"/>
      <c r="E725" s="96"/>
    </row>
    <row r="726" spans="2:5" x14ac:dyDescent="0.2">
      <c r="B726" s="95"/>
      <c r="C726" s="96"/>
      <c r="D726" s="96"/>
      <c r="E726" s="96"/>
    </row>
    <row r="729" spans="2:5" x14ac:dyDescent="0.2">
      <c r="B729" s="89"/>
      <c r="C729" s="90"/>
      <c r="D729" s="90"/>
      <c r="E729" s="90"/>
    </row>
    <row r="731" spans="2:5" x14ac:dyDescent="0.2">
      <c r="B731" s="89"/>
      <c r="C731" s="90"/>
      <c r="D731" s="90"/>
      <c r="E731" s="90"/>
    </row>
  </sheetData>
  <mergeCells count="1">
    <mergeCell ref="A1:E1"/>
  </mergeCells>
  <phoneticPr fontId="39" type="noConversion"/>
  <printOptions horizontalCentered="1"/>
  <pageMargins left="0.19685039370078741" right="0.19685039370078741" top="0.43307086614173229" bottom="0.47244094488188981" header="0.31496062992125984" footer="0.31496062992125984"/>
  <pageSetup paperSize="9" scale="90" firstPageNumber="5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rashodi-opći dio</vt:lpstr>
      <vt:lpstr>račun financiranja</vt:lpstr>
      <vt:lpstr>posebni dio </vt:lpstr>
      <vt:lpstr>'posebni dio '!Ispis_naslova</vt:lpstr>
      <vt:lpstr>prihodi!Ispis_naslova</vt:lpstr>
      <vt:lpstr>'račun financiranja'!Ispis_naslova</vt:lpstr>
      <vt:lpstr>'rashodi-opći dio'!Ispis_naslova</vt:lpstr>
      <vt:lpstr>bilanca!Podrucje_ispisa</vt:lpstr>
      <vt:lpstr>'posebni dio 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mfkor</cp:lastModifiedBy>
  <cp:lastPrinted>2016-11-29T13:59:18Z</cp:lastPrinted>
  <dcterms:created xsi:type="dcterms:W3CDTF">2001-11-29T15:00:47Z</dcterms:created>
  <dcterms:modified xsi:type="dcterms:W3CDTF">2016-11-29T13:59:30Z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HC- Izmjene i dopune Financijskog plana za  2016..xlsx</vt:lpwstr>
  </property>
</Properties>
</file>